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７年度\01_補助要綱制定\01_要綱\★確定\HP公開用\"/>
    </mc:Choice>
  </mc:AlternateContent>
  <xr:revisionPtr revIDLastSave="0" documentId="8_{C7DC945B-5502-4E79-8BDC-8525B7D29FE6}" xr6:coauthVersionLast="47" xr6:coauthVersionMax="47" xr10:uidLastSave="{00000000-0000-0000-0000-000000000000}"/>
  <bookViews>
    <workbookView xWindow="-120" yWindow="-120" windowWidth="29040" windowHeight="15720" xr2:uid="{A78CB667-441F-4A5A-9CF4-0438686D6A4B}"/>
  </bookViews>
  <sheets>
    <sheet name="第9号様式" sheetId="1" r:id="rId1"/>
    <sheet name="別紙1" sheetId="15" r:id="rId2"/>
    <sheet name="別紙2（太陽光発電設備）" sheetId="16" r:id="rId3"/>
    <sheet name="別紙2（蓄電池）" sheetId="17" r:id="rId4"/>
    <sheet name="別紙2（高効率空調機器）" sheetId="18" r:id="rId5"/>
    <sheet name="別紙2（高機能換気設備）" sheetId="19" r:id="rId6"/>
    <sheet name="別紙2（高効率照明機器）" sheetId="20" r:id="rId7"/>
    <sheet name="別紙2（高効率給湯器）" sheetId="21" r:id="rId8"/>
    <sheet name="別紙2（コージェネレーション）" sheetId="22" r:id="rId9"/>
    <sheet name="別紙2（効果促進）" sheetId="23" r:id="rId10"/>
    <sheet name="別紙3" sheetId="24" r:id="rId11"/>
    <sheet name="別紙4" sheetId="25" r:id="rId12"/>
    <sheet name="別紙5" sheetId="26" r:id="rId13"/>
    <sheet name="別紙6" sheetId="27" r:id="rId14"/>
  </sheets>
  <definedNames>
    <definedName name="_xlnm._FilterDatabase" localSheetId="10" hidden="1">別紙3!$E$7:$E$8</definedName>
    <definedName name="_xlnm.Print_Area" localSheetId="0">第9号様式!$A$1:$AM$62</definedName>
    <definedName name="_xlnm.Print_Area" localSheetId="1">別紙1!$A$1:$AL$286</definedName>
    <definedName name="_xlnm.Print_Area" localSheetId="8">'別紙2（コージェネレーション）'!$A$1:$H$27</definedName>
    <definedName name="_xlnm.Print_Area" localSheetId="9">'別紙2（効果促進）'!$A$1:$H$28</definedName>
    <definedName name="_xlnm.Print_Area" localSheetId="5">'別紙2（高機能換気設備）'!$A$1:$H$27</definedName>
    <definedName name="_xlnm.Print_Area" localSheetId="7">'別紙2（高効率給湯器）'!$A$1:$H$27</definedName>
    <definedName name="_xlnm.Print_Area" localSheetId="4">'別紙2（高効率空調機器）'!$A$1:$H$27</definedName>
    <definedName name="_xlnm.Print_Area" localSheetId="6">'別紙2（高効率照明機器）'!$A$1:$H$27</definedName>
    <definedName name="_xlnm.Print_Area" localSheetId="2">'別紙2（太陽光発電設備）'!$A$1:$H$27</definedName>
    <definedName name="_xlnm.Print_Area" localSheetId="3">'別紙2（蓄電池）'!$A$1:$H$27</definedName>
    <definedName name="_xlnm.Print_Area" localSheetId="10">別紙3!$B$1:$V$111</definedName>
    <definedName name="_xlnm.Print_Area" localSheetId="11">別紙4!$A$1:$M$31</definedName>
    <definedName name="_xlnm.Print_Area" localSheetId="12">別紙5!$A$1:$AM$42</definedName>
    <definedName name="_xlnm.Print_Area" localSheetId="13">別紙6!$A$1:$AM$39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4" l="1"/>
  <c r="N104" i="24"/>
  <c r="N103" i="24"/>
  <c r="N102" i="24"/>
  <c r="N101" i="24"/>
  <c r="K30" i="25"/>
  <c r="J30" i="25"/>
  <c r="I30" i="25"/>
  <c r="H30" i="25"/>
  <c r="G30" i="25"/>
  <c r="L29" i="25"/>
  <c r="L28" i="25"/>
  <c r="L27" i="25"/>
  <c r="L26" i="25"/>
  <c r="L25" i="25"/>
  <c r="L24" i="25"/>
  <c r="L23" i="25"/>
  <c r="L22" i="25"/>
  <c r="L21" i="25"/>
  <c r="L20" i="25"/>
  <c r="L19" i="25"/>
  <c r="L18" i="25"/>
  <c r="L30" i="25" s="1"/>
  <c r="AC28" i="15" s="1"/>
  <c r="D256" i="24" a="1"/>
  <c r="D256" i="24" s="1"/>
  <c r="C256" i="24" a="1"/>
  <c r="C256" i="24" s="1"/>
  <c r="D240" i="24" a="1"/>
  <c r="D240" i="24" s="1"/>
  <c r="C240" i="24" a="1"/>
  <c r="C240" i="24" s="1"/>
  <c r="D224" i="24" a="1"/>
  <c r="D224" i="24" s="1"/>
  <c r="C224" i="24" a="1"/>
  <c r="C224" i="24" s="1"/>
  <c r="D208" i="24" a="1"/>
  <c r="D208" i="24" s="1"/>
  <c r="C208" i="24" a="1"/>
  <c r="C208" i="24" s="1"/>
  <c r="E205" i="24"/>
  <c r="E204" i="24"/>
  <c r="E203" i="24"/>
  <c r="E202" i="24"/>
  <c r="E201" i="24"/>
  <c r="E200" i="24"/>
  <c r="E199" i="24"/>
  <c r="C194" i="24"/>
  <c r="C193" i="24"/>
  <c r="C192" i="24"/>
  <c r="C187" i="24"/>
  <c r="C186" i="24"/>
  <c r="C185" i="24"/>
  <c r="C179" i="24"/>
  <c r="C178" i="24"/>
  <c r="C177" i="24"/>
  <c r="P101" i="24" s="1"/>
  <c r="C176" i="24"/>
  <c r="C151" i="24"/>
  <c r="C150" i="24"/>
  <c r="C149" i="24"/>
  <c r="M130" i="24"/>
  <c r="M129" i="24"/>
  <c r="M128" i="24"/>
  <c r="M127" i="24"/>
  <c r="M126" i="24"/>
  <c r="M125" i="24"/>
  <c r="M124" i="24"/>
  <c r="M123" i="24"/>
  <c r="L120" i="24"/>
  <c r="L119" i="24"/>
  <c r="L118" i="24"/>
  <c r="L117" i="24"/>
  <c r="P110" i="24"/>
  <c r="T110" i="24" s="1" a="1"/>
  <c r="T110" i="24" s="1"/>
  <c r="P110" i="24" a="1"/>
  <c r="P109" i="24"/>
  <c r="T109" i="24" s="1" a="1"/>
  <c r="T109" i="24" s="1"/>
  <c r="P109" i="24" a="1"/>
  <c r="P108" i="24"/>
  <c r="T108" i="24" s="1" a="1"/>
  <c r="T108" i="24" s="1"/>
  <c r="P108" i="24" a="1"/>
  <c r="M104" i="24"/>
  <c r="M103" i="24"/>
  <c r="M102" i="24"/>
  <c r="M101" i="24"/>
  <c r="N100" i="24"/>
  <c r="M100" i="24"/>
  <c r="N99" i="24"/>
  <c r="M99" i="24"/>
  <c r="M98" i="24"/>
  <c r="N98" i="24" s="1"/>
  <c r="N97" i="24"/>
  <c r="M97" i="24"/>
  <c r="N96" i="24"/>
  <c r="M96" i="24"/>
  <c r="N95" i="24"/>
  <c r="M95" i="24"/>
  <c r="M94" i="24"/>
  <c r="N94" i="24" s="1"/>
  <c r="N93" i="24"/>
  <c r="M93" i="24"/>
  <c r="N92" i="24"/>
  <c r="M92" i="24"/>
  <c r="N91" i="24"/>
  <c r="M91" i="24"/>
  <c r="M90" i="24"/>
  <c r="N90" i="24" s="1"/>
  <c r="N89" i="24"/>
  <c r="M89" i="24"/>
  <c r="N88" i="24"/>
  <c r="M88" i="24"/>
  <c r="N87" i="24"/>
  <c r="M87" i="24"/>
  <c r="M86" i="24"/>
  <c r="N86" i="24" s="1"/>
  <c r="N85" i="24"/>
  <c r="M85" i="24"/>
  <c r="N84" i="24"/>
  <c r="M84" i="24"/>
  <c r="N83" i="24"/>
  <c r="M83" i="24"/>
  <c r="M82" i="24"/>
  <c r="N82" i="24" s="1"/>
  <c r="N81" i="24"/>
  <c r="M81" i="24"/>
  <c r="N80" i="24"/>
  <c r="M80" i="24"/>
  <c r="P74" i="24"/>
  <c r="Q74" i="24" s="1" a="1"/>
  <c r="Q74" i="24" s="1"/>
  <c r="N74" i="24"/>
  <c r="R73" i="24"/>
  <c r="P73" i="24"/>
  <c r="Q73" i="24" s="1" a="1"/>
  <c r="Q73" i="24" s="1"/>
  <c r="O73" i="24"/>
  <c r="T73" i="24" s="1" a="1"/>
  <c r="T73" i="24" s="1"/>
  <c r="N73" i="24"/>
  <c r="P72" i="24"/>
  <c r="Q72" i="24" s="1" a="1"/>
  <c r="Q72" i="24" s="1"/>
  <c r="N72" i="24"/>
  <c r="R71" i="24"/>
  <c r="P71" i="24"/>
  <c r="Q71" i="24" s="1" a="1"/>
  <c r="Q71" i="24" s="1"/>
  <c r="N71" i="24"/>
  <c r="O71" i="24" s="1"/>
  <c r="T71" i="24" s="1" a="1"/>
  <c r="T71" i="24" s="1"/>
  <c r="Q70" i="24" a="1"/>
  <c r="Q70" i="24" s="1"/>
  <c r="P70" i="24"/>
  <c r="N70" i="24"/>
  <c r="R69" i="24"/>
  <c r="P69" i="24"/>
  <c r="Q69" i="24" s="1" a="1"/>
  <c r="Q69" i="24" s="1"/>
  <c r="O69" i="24"/>
  <c r="T69" i="24" s="1" a="1"/>
  <c r="T69" i="24" s="1"/>
  <c r="N69" i="24"/>
  <c r="Q68" i="24" a="1"/>
  <c r="Q68" i="24" s="1"/>
  <c r="P68" i="24"/>
  <c r="N68" i="24"/>
  <c r="R67" i="24"/>
  <c r="Q67" i="24" a="1"/>
  <c r="Q67" i="24" s="1"/>
  <c r="P67" i="24"/>
  <c r="O67" i="24"/>
  <c r="T67" i="24" s="1" a="1"/>
  <c r="T67" i="24" s="1"/>
  <c r="N67" i="24"/>
  <c r="P66" i="24"/>
  <c r="Q66" i="24" s="1" a="1"/>
  <c r="Q66" i="24" s="1"/>
  <c r="N66" i="24"/>
  <c r="R65" i="24"/>
  <c r="P65" i="24"/>
  <c r="Q65" i="24" s="1" a="1"/>
  <c r="Q65" i="24" s="1"/>
  <c r="O65" i="24"/>
  <c r="N65" i="24"/>
  <c r="P64" i="24"/>
  <c r="Q64" i="24" s="1" a="1"/>
  <c r="Q64" i="24" s="1"/>
  <c r="N64" i="24"/>
  <c r="R63" i="24"/>
  <c r="P63" i="24"/>
  <c r="Q63" i="24" s="1" a="1"/>
  <c r="Q63" i="24" s="1"/>
  <c r="N63" i="24"/>
  <c r="O63" i="24" s="1"/>
  <c r="T63" i="24" s="1" a="1"/>
  <c r="T63" i="24" s="1"/>
  <c r="P62" i="24"/>
  <c r="Q62" i="24" s="1" a="1"/>
  <c r="Q62" i="24" s="1"/>
  <c r="N62" i="24"/>
  <c r="R61" i="24"/>
  <c r="P61" i="24"/>
  <c r="Q61" i="24" s="1" a="1"/>
  <c r="Q61" i="24" s="1"/>
  <c r="O61" i="24"/>
  <c r="T61" i="24" s="1" a="1"/>
  <c r="T61" i="24" s="1"/>
  <c r="N61" i="24"/>
  <c r="P60" i="24"/>
  <c r="Q60" i="24" s="1" a="1"/>
  <c r="Q60" i="24" s="1"/>
  <c r="N60" i="24"/>
  <c r="R59" i="24"/>
  <c r="P59" i="24"/>
  <c r="Q59" i="24" s="1" a="1"/>
  <c r="Q59" i="24" s="1"/>
  <c r="O59" i="24"/>
  <c r="N59" i="24"/>
  <c r="P58" i="24"/>
  <c r="Q58" i="24" s="1" a="1"/>
  <c r="Q58" i="24" s="1"/>
  <c r="N58" i="24"/>
  <c r="R57" i="24"/>
  <c r="P57" i="24"/>
  <c r="Q57" i="24" s="1" a="1"/>
  <c r="Q57" i="24" s="1"/>
  <c r="O57" i="24"/>
  <c r="N57" i="24"/>
  <c r="P56" i="24"/>
  <c r="Q56" i="24" s="1" a="1"/>
  <c r="Q56" i="24" s="1"/>
  <c r="N56" i="24"/>
  <c r="R55" i="24"/>
  <c r="P55" i="24"/>
  <c r="Q55" i="24" s="1" a="1"/>
  <c r="Q55" i="24" s="1"/>
  <c r="N55" i="24"/>
  <c r="O55" i="24" s="1"/>
  <c r="P54" i="24"/>
  <c r="Q54" i="24" s="1" a="1"/>
  <c r="Q54" i="24" s="1"/>
  <c r="N54" i="24"/>
  <c r="R53" i="24"/>
  <c r="P53" i="24"/>
  <c r="Q53" i="24" s="1" a="1"/>
  <c r="Q53" i="24" s="1"/>
  <c r="O53" i="24"/>
  <c r="T53" i="24" s="1" a="1"/>
  <c r="T53" i="24" s="1"/>
  <c r="N53" i="24"/>
  <c r="Q52" i="24" a="1"/>
  <c r="Q52" i="24" s="1"/>
  <c r="P52" i="24"/>
  <c r="N52" i="24"/>
  <c r="R51" i="24"/>
  <c r="P51" i="24"/>
  <c r="Q51" i="24" s="1" a="1"/>
  <c r="Q51" i="24" s="1"/>
  <c r="O51" i="24"/>
  <c r="T51" i="24" s="1" a="1"/>
  <c r="T51" i="24" s="1"/>
  <c r="N51" i="24"/>
  <c r="P50" i="24"/>
  <c r="Q50" i="24" s="1" a="1"/>
  <c r="Q50" i="24" s="1"/>
  <c r="N50" i="24"/>
  <c r="R49" i="24"/>
  <c r="P49" i="24"/>
  <c r="Q49" i="24" s="1" a="1"/>
  <c r="Q49" i="24" s="1"/>
  <c r="O49" i="24"/>
  <c r="T49" i="24" s="1" a="1"/>
  <c r="T49" i="24" s="1"/>
  <c r="N49" i="24"/>
  <c r="Q48" i="24" a="1"/>
  <c r="Q48" i="24" s="1"/>
  <c r="P48" i="24"/>
  <c r="N48" i="24"/>
  <c r="R47" i="24"/>
  <c r="Q47" i="24" a="1"/>
  <c r="Q47" i="24" s="1"/>
  <c r="P47" i="24"/>
  <c r="N47" i="24"/>
  <c r="O47" i="24" s="1"/>
  <c r="T47" i="24" s="1" a="1"/>
  <c r="T47" i="24" s="1"/>
  <c r="P46" i="24"/>
  <c r="Q46" i="24" s="1" a="1"/>
  <c r="Q46" i="24" s="1"/>
  <c r="N46" i="24"/>
  <c r="R45" i="24"/>
  <c r="P45" i="24"/>
  <c r="Q45" i="24" s="1" a="1"/>
  <c r="Q45" i="24" s="1"/>
  <c r="O45" i="24"/>
  <c r="N45" i="24"/>
  <c r="P44" i="24"/>
  <c r="Q44" i="24" s="1" a="1"/>
  <c r="Q44" i="24" s="1"/>
  <c r="N44" i="24"/>
  <c r="R43" i="24"/>
  <c r="P43" i="24"/>
  <c r="Q43" i="24" s="1" a="1"/>
  <c r="Q43" i="24" s="1"/>
  <c r="O43" i="24"/>
  <c r="T43" i="24" s="1" a="1"/>
  <c r="T43" i="24" s="1"/>
  <c r="N43" i="24"/>
  <c r="P42" i="24"/>
  <c r="Q42" i="24" s="1" a="1"/>
  <c r="Q42" i="24" s="1"/>
  <c r="N42" i="24"/>
  <c r="R41" i="24"/>
  <c r="P41" i="24"/>
  <c r="Q41" i="24" s="1" a="1"/>
  <c r="Q41" i="24" s="1"/>
  <c r="O41" i="24"/>
  <c r="T41" i="24" s="1" a="1"/>
  <c r="T41" i="24" s="1"/>
  <c r="N41" i="24"/>
  <c r="P40" i="24"/>
  <c r="Q40" i="24" s="1" a="1"/>
  <c r="Q40" i="24" s="1"/>
  <c r="N40" i="24"/>
  <c r="R39" i="24"/>
  <c r="P39" i="24"/>
  <c r="Q39" i="24" s="1" a="1"/>
  <c r="Q39" i="24" s="1"/>
  <c r="N39" i="24"/>
  <c r="O39" i="24" s="1"/>
  <c r="Q38" i="24" a="1"/>
  <c r="Q38" i="24" s="1"/>
  <c r="P38" i="24"/>
  <c r="N38" i="24"/>
  <c r="R37" i="24"/>
  <c r="Q37" i="24" a="1"/>
  <c r="Q37" i="24" s="1"/>
  <c r="P37" i="24"/>
  <c r="O37" i="24"/>
  <c r="T37" i="24" s="1" a="1"/>
  <c r="T37" i="24" s="1"/>
  <c r="N37" i="24"/>
  <c r="P36" i="24"/>
  <c r="Q36" i="24" s="1" a="1"/>
  <c r="Q36" i="24" s="1"/>
  <c r="N36" i="24"/>
  <c r="R35" i="24"/>
  <c r="P35" i="24"/>
  <c r="Q35" i="24" s="1" a="1"/>
  <c r="Q35" i="24" s="1"/>
  <c r="N35" i="24"/>
  <c r="O35" i="24" s="1"/>
  <c r="P34" i="24"/>
  <c r="Q34" i="24" s="1" a="1"/>
  <c r="Q34" i="24" s="1"/>
  <c r="N34" i="24"/>
  <c r="R33" i="24"/>
  <c r="P33" i="24"/>
  <c r="Q33" i="24" s="1" a="1"/>
  <c r="Q33" i="24" s="1"/>
  <c r="O33" i="24"/>
  <c r="T33" i="24" s="1" a="1"/>
  <c r="T33" i="24" s="1"/>
  <c r="N33" i="24"/>
  <c r="U26" i="24"/>
  <c r="P22" i="24"/>
  <c r="P23" i="24" s="1"/>
  <c r="P24" i="24" s="1"/>
  <c r="P28" i="24" s="1"/>
  <c r="O22" i="24"/>
  <c r="N22" i="24"/>
  <c r="M22" i="24"/>
  <c r="L22" i="24"/>
  <c r="G28" i="23"/>
  <c r="G26" i="22"/>
  <c r="AC259" i="15" s="1"/>
  <c r="G26" i="21"/>
  <c r="G26" i="20"/>
  <c r="AC226" i="15" s="1"/>
  <c r="G26" i="19"/>
  <c r="G26" i="18"/>
  <c r="AC192" i="15" s="1"/>
  <c r="G26" i="17"/>
  <c r="G26" i="16"/>
  <c r="AC276" i="15"/>
  <c r="AC280" i="15" s="1"/>
  <c r="AC247" i="15"/>
  <c r="AC251" i="15" s="1"/>
  <c r="AC208" i="15"/>
  <c r="AC212" i="15" s="1"/>
  <c r="AC150" i="15"/>
  <c r="AC104" i="15"/>
  <c r="AC80" i="15"/>
  <c r="AC77" i="15"/>
  <c r="AC58" i="15"/>
  <c r="AC56" i="15"/>
  <c r="AC41" i="15"/>
  <c r="AC45" i="15" s="1"/>
  <c r="AC21" i="15"/>
  <c r="AC44" i="15" l="1"/>
  <c r="AC46" i="15" s="1"/>
  <c r="M120" i="24"/>
  <c r="E16" i="24" s="1"/>
  <c r="E17" i="24" s="1"/>
  <c r="E18" i="24" s="1"/>
  <c r="T57" i="24" a="1"/>
  <c r="T57" i="24" s="1"/>
  <c r="T35" i="24" a="1"/>
  <c r="T35" i="24" s="1"/>
  <c r="T45" i="24" a="1"/>
  <c r="T45" i="24" s="1"/>
  <c r="T55" i="24" a="1"/>
  <c r="T55" i="24" s="1"/>
  <c r="U55" i="24" s="1"/>
  <c r="T65" i="24" a="1"/>
  <c r="T65" i="24" s="1"/>
  <c r="U66" i="24" s="1"/>
  <c r="T39" i="24" a="1"/>
  <c r="T39" i="24" s="1"/>
  <c r="U40" i="24" s="1"/>
  <c r="T59" i="24" a="1"/>
  <c r="T59" i="24" s="1"/>
  <c r="U59" i="24" s="1"/>
  <c r="U37" i="24"/>
  <c r="U38" i="24"/>
  <c r="U58" i="24"/>
  <c r="U57" i="24"/>
  <c r="U34" i="24"/>
  <c r="U33" i="24"/>
  <c r="U101" i="24"/>
  <c r="T101" i="24" a="1"/>
  <c r="T101" i="24" s="1"/>
  <c r="AC263" i="15"/>
  <c r="AC262" i="15"/>
  <c r="AC264" i="15" s="1"/>
  <c r="U51" i="24"/>
  <c r="U52" i="24"/>
  <c r="U53" i="24"/>
  <c r="U54" i="24"/>
  <c r="U71" i="24"/>
  <c r="U72" i="24"/>
  <c r="U74" i="24"/>
  <c r="U73" i="24"/>
  <c r="U42" i="24"/>
  <c r="U41" i="24"/>
  <c r="AC196" i="15"/>
  <c r="AC195" i="15"/>
  <c r="AC197" i="15" s="1"/>
  <c r="U47" i="24"/>
  <c r="U48" i="24"/>
  <c r="U50" i="24"/>
  <c r="U49" i="24"/>
  <c r="U67" i="24"/>
  <c r="U68" i="24"/>
  <c r="U69" i="24"/>
  <c r="U70" i="24"/>
  <c r="U61" i="24"/>
  <c r="U62" i="24"/>
  <c r="U43" i="24"/>
  <c r="U44" i="24"/>
  <c r="U45" i="24"/>
  <c r="U46" i="24"/>
  <c r="U35" i="24"/>
  <c r="U36" i="24"/>
  <c r="AC230" i="15"/>
  <c r="AC229" i="15"/>
  <c r="U63" i="24"/>
  <c r="U64" i="24"/>
  <c r="AC81" i="15"/>
  <c r="AC82" i="15" s="1"/>
  <c r="AC211" i="15"/>
  <c r="AC213" i="15" s="1"/>
  <c r="AC250" i="15"/>
  <c r="AC252" i="15" s="1"/>
  <c r="AC279" i="15"/>
  <c r="AC281" i="15" s="1"/>
  <c r="P80" i="24"/>
  <c r="P84" i="24"/>
  <c r="P88" i="24"/>
  <c r="P92" i="24"/>
  <c r="P96" i="24"/>
  <c r="P100" i="24"/>
  <c r="P104" i="24"/>
  <c r="P83" i="24"/>
  <c r="P87" i="24"/>
  <c r="P91" i="24"/>
  <c r="P95" i="24"/>
  <c r="P99" i="24"/>
  <c r="P103" i="24"/>
  <c r="AC103" i="15"/>
  <c r="AC105" i="15" s="1"/>
  <c r="P82" i="24"/>
  <c r="P86" i="24"/>
  <c r="P90" i="24"/>
  <c r="P94" i="24"/>
  <c r="P98" i="24"/>
  <c r="P102" i="24"/>
  <c r="P81" i="24"/>
  <c r="P85" i="24"/>
  <c r="P89" i="24"/>
  <c r="P93" i="24"/>
  <c r="P97" i="24"/>
  <c r="U65" i="24" l="1"/>
  <c r="U39" i="24"/>
  <c r="U60" i="24"/>
  <c r="U56" i="24"/>
  <c r="T98" i="24" a="1"/>
  <c r="T98" i="24" s="1"/>
  <c r="U98" i="24"/>
  <c r="U88" i="24"/>
  <c r="T88" i="24" a="1"/>
  <c r="T88" i="24" s="1"/>
  <c r="T94" i="24" a="1"/>
  <c r="T94" i="24" s="1"/>
  <c r="U94" i="24"/>
  <c r="U97" i="24"/>
  <c r="T97" i="24" a="1"/>
  <c r="T97" i="24" s="1"/>
  <c r="T90" i="24" a="1"/>
  <c r="T90" i="24" s="1"/>
  <c r="U90" i="24"/>
  <c r="U87" i="24"/>
  <c r="T87" i="24" a="1"/>
  <c r="T87" i="24" s="1"/>
  <c r="T80" i="24" a="1"/>
  <c r="T80" i="24" s="1"/>
  <c r="U80" i="24"/>
  <c r="U91" i="24"/>
  <c r="T91" i="24" a="1"/>
  <c r="T91" i="24" s="1"/>
  <c r="T84" i="24" a="1"/>
  <c r="T84" i="24" s="1"/>
  <c r="U84" i="24"/>
  <c r="U93" i="24"/>
  <c r="T93" i="24" a="1"/>
  <c r="T93" i="24" s="1"/>
  <c r="T86" i="24" a="1"/>
  <c r="T86" i="24" s="1"/>
  <c r="U86" i="24"/>
  <c r="U83" i="24"/>
  <c r="T83" i="24" a="1"/>
  <c r="T83" i="24" s="1"/>
  <c r="U95" i="24"/>
  <c r="T95" i="24" a="1"/>
  <c r="T95" i="24" s="1"/>
  <c r="U89" i="24"/>
  <c r="T89" i="24" a="1"/>
  <c r="T89" i="24" s="1"/>
  <c r="T82" i="24" a="1"/>
  <c r="T82" i="24" s="1"/>
  <c r="U82" i="24"/>
  <c r="U104" i="24"/>
  <c r="T104" i="24" a="1"/>
  <c r="T104" i="24" s="1"/>
  <c r="AC231" i="15"/>
  <c r="AC23" i="15" s="1"/>
  <c r="M23" i="24"/>
  <c r="M24" i="24" s="1"/>
  <c r="M28" i="24" s="1"/>
  <c r="U100" i="24"/>
  <c r="T100" i="24" a="1"/>
  <c r="T100" i="24" s="1"/>
  <c r="U85" i="24"/>
  <c r="T85" i="24" a="1"/>
  <c r="T85" i="24" s="1"/>
  <c r="U81" i="24"/>
  <c r="T81" i="24" a="1"/>
  <c r="T81" i="24" s="1"/>
  <c r="T96" i="24" a="1"/>
  <c r="T96" i="24" s="1"/>
  <c r="U96" i="24"/>
  <c r="L23" i="24"/>
  <c r="L24" i="24" s="1"/>
  <c r="U103" i="24"/>
  <c r="T103" i="24" a="1"/>
  <c r="T103" i="24" s="1"/>
  <c r="T102" i="24" a="1"/>
  <c r="T102" i="24" s="1"/>
  <c r="U102" i="24"/>
  <c r="U99" i="24"/>
  <c r="T99" i="24" a="1"/>
  <c r="T99" i="24" s="1"/>
  <c r="U92" i="24"/>
  <c r="T92" i="24" a="1"/>
  <c r="T92" i="24" s="1"/>
  <c r="N23" i="24"/>
  <c r="N24" i="24" s="1"/>
  <c r="N28" i="24" s="1"/>
  <c r="O23" i="24" l="1"/>
  <c r="O24" i="24" s="1"/>
  <c r="O28" i="24" s="1"/>
  <c r="L28" i="24"/>
  <c r="U24" i="24" l="1"/>
  <c r="U28" i="24" s="1"/>
  <c r="T29" i="24" l="1"/>
  <c r="AC167" i="15"/>
  <c r="U29" i="24"/>
  <c r="AC172" i="15" l="1"/>
  <c r="AC170" i="15"/>
  <c r="AC20" i="15"/>
  <c r="AC173" i="15" l="1"/>
  <c r="AC2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E7" authorId="0" shapeId="0" xr:uid="{40CB3933-5611-4385-8237-7658CC4E5B87}">
      <text>
        <r>
          <rPr>
            <b/>
            <sz val="9"/>
            <color indexed="81"/>
            <rFont val="MS P ゴシック"/>
            <family val="3"/>
            <charset val="128"/>
          </rPr>
          <t>建物の構造を選択してください。</t>
        </r>
      </text>
    </comment>
    <comment ref="M7" authorId="0" shapeId="0" xr:uid="{0EBBD092-8D70-4950-98CD-2AC8257F27CB}">
      <text>
        <r>
          <rPr>
            <b/>
            <sz val="9"/>
            <color indexed="81"/>
            <rFont val="MS P ゴシック"/>
            <family val="3"/>
            <charset val="128"/>
          </rPr>
          <t>部位ごとに補助対象経費を計上してください。見積上でどの経費をどの費目（細分）に計上したかわかるよう記載してください。</t>
        </r>
      </text>
    </comment>
    <comment ref="E8" authorId="0" shapeId="0" xr:uid="{ECD595C4-462F-4302-95D9-E7EC2BBB6C6F}">
      <text>
        <r>
          <rPr>
            <b/>
            <sz val="9"/>
            <color indexed="81"/>
            <rFont val="MS P ゴシック"/>
            <family val="3"/>
            <charset val="128"/>
          </rPr>
          <t>選択項目に該当するものがない場合、こちらに記載してください。</t>
        </r>
      </text>
    </comment>
    <comment ref="E15" authorId="0" shapeId="0" xr:uid="{D54C6541-C6F4-4576-B2CE-AE5361F45A64}">
      <text>
        <r>
          <rPr>
            <b/>
            <sz val="9"/>
            <color indexed="81"/>
            <rFont val="MS P ゴシック"/>
            <family val="3"/>
            <charset val="128"/>
          </rPr>
          <t>改修する部位は、「○」を選択してください。</t>
        </r>
      </text>
    </comment>
    <comment ref="O24" authorId="0" shapeId="0" xr:uid="{3DEEF438-5DC5-42F8-A4D1-D13D6B76369D}">
      <text>
        <r>
          <rPr>
            <b/>
            <sz val="9"/>
            <color indexed="81"/>
            <rFont val="MS P ゴシック"/>
            <family val="3"/>
            <charset val="128"/>
          </rPr>
          <t>部位ごとに見積と基準単価の金額を比較し、小さい方が採用されます。</t>
        </r>
      </text>
    </comment>
    <comment ref="P24" authorId="0" shapeId="0" xr:uid="{C86FF98E-CAF6-4FF8-AFD0-2B3278D5E05C}">
      <text>
        <r>
          <rPr>
            <b/>
            <sz val="9"/>
            <color indexed="81"/>
            <rFont val="MS P ゴシック"/>
            <family val="3"/>
            <charset val="128"/>
          </rPr>
          <t>玄関ドアの上限は75,000円です。</t>
        </r>
      </text>
    </comment>
    <comment ref="P26" authorId="0" shapeId="0" xr:uid="{B6AAD413-F346-43BB-9CD8-959EC14A5D47}">
      <text>
        <r>
          <rPr>
            <b/>
            <sz val="9"/>
            <color indexed="10"/>
            <rFont val="MS P ゴシック"/>
            <family val="3"/>
            <charset val="128"/>
          </rPr>
          <t>上限を超過している場合</t>
        </r>
        <r>
          <rPr>
            <b/>
            <sz val="9"/>
            <color indexed="81"/>
            <rFont val="MS P ゴシック"/>
            <family val="3"/>
            <charset val="128"/>
          </rPr>
          <t>、超過分の金額をいずれかの部位から除いてください</t>
        </r>
      </text>
    </comment>
    <comment ref="U28" authorId="0" shapeId="0" xr:uid="{111B5403-49C9-4AAE-BC67-F3E1166F5197}">
      <text>
        <r>
          <rPr>
            <b/>
            <sz val="9"/>
            <color indexed="81"/>
            <rFont val="MS P ゴシック"/>
            <family val="3"/>
            <charset val="128"/>
          </rPr>
          <t>この金額の２／３が補助金額となります。</t>
        </r>
      </text>
    </comment>
    <comment ref="J32" authorId="0" shapeId="0" xr:uid="{554C6F9F-0BDD-4E83-9F68-92ABFE61D093}">
      <text>
        <r>
          <rPr>
            <b/>
            <sz val="9"/>
            <color indexed="81"/>
            <rFont val="MS P ゴシック"/>
            <family val="3"/>
            <charset val="128"/>
          </rPr>
          <t>品番や使用など製品を特定できる情報を記載してください。</t>
        </r>
        <r>
          <rPr>
            <sz val="9"/>
            <color indexed="81"/>
            <rFont val="MS P ゴシック"/>
            <family val="3"/>
            <charset val="128"/>
          </rPr>
          <t xml:space="preserve">
</t>
        </r>
      </text>
    </comment>
    <comment ref="D33" authorId="0" shapeId="0" xr:uid="{B9601807-8FA2-4F06-B73E-01DF6E097978}">
      <text>
        <r>
          <rPr>
            <b/>
            <sz val="9"/>
            <color indexed="81"/>
            <rFont val="MS P ゴシック"/>
            <family val="3"/>
            <charset val="128"/>
          </rPr>
          <t>図面上の番号と合わせてください。</t>
        </r>
      </text>
    </comment>
    <comment ref="T33" authorId="0" shapeId="0" xr:uid="{41FE54DF-532D-4ECC-A7C3-5CB1C6C3789F}">
      <text>
        <r>
          <rPr>
            <b/>
            <sz val="9"/>
            <color indexed="81"/>
            <rFont val="MS P ゴシック"/>
            <family val="3"/>
            <charset val="128"/>
          </rPr>
          <t>不適合の場合は修正してください。</t>
        </r>
      </text>
    </comment>
    <comment ref="J39" authorId="0" shapeId="0" xr:uid="{9B79386C-7F5C-435E-A826-BA1C02323BA9}">
      <text>
        <r>
          <rPr>
            <b/>
            <sz val="9"/>
            <color indexed="81"/>
            <rFont val="MS P ゴシック"/>
            <family val="3"/>
            <charset val="128"/>
          </rPr>
          <t>製品が特定できれば空欄でも構いません。</t>
        </r>
      </text>
    </comment>
    <comment ref="D84" authorId="0" shapeId="0" xr:uid="{AFACAAEE-309F-45A6-9E9E-ED24BC768176}">
      <text>
        <r>
          <rPr>
            <b/>
            <sz val="9"/>
            <color indexed="81"/>
            <rFont val="MS P ゴシック"/>
            <family val="3"/>
            <charset val="128"/>
          </rPr>
          <t>図面上の番号と合わせてください。見積上の番号とも整合をとってください。</t>
        </r>
      </text>
    </comment>
    <comment ref="E84" authorId="0" shapeId="0" xr:uid="{E7ADC570-C09E-44D0-8842-A87D428F067D}">
      <text>
        <r>
          <rPr>
            <b/>
            <sz val="9"/>
            <color indexed="81"/>
            <rFont val="MS P ゴシック"/>
            <family val="3"/>
            <charset val="128"/>
          </rPr>
          <t>工法を選択してください（選択しないと金額が反映されません）。</t>
        </r>
      </text>
    </comment>
    <comment ref="J84" authorId="0" shapeId="0" xr:uid="{1243656D-541F-4979-9E4B-03F9F12E0CFC}">
      <text>
        <r>
          <rPr>
            <b/>
            <sz val="9"/>
            <color indexed="81"/>
            <rFont val="MS P ゴシック"/>
            <family val="3"/>
            <charset val="128"/>
          </rPr>
          <t>ガラスの構成、中空層など、製品カタログ等と一致するよう記載してください。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<sst xmlns="http://schemas.openxmlformats.org/spreadsheetml/2006/main" count="1521" uniqueCount="476">
  <si>
    <t>第９号様式（第１１条関係）</t>
    <phoneticPr fontId="4"/>
  </si>
  <si>
    <t>　　　京都市脱炭素先行地域づくり事業補助金変更承認申請書</t>
    <phoneticPr fontId="3"/>
  </si>
  <si>
    <t>（宛先）京都市長</t>
    <rPh sb="4" eb="6">
      <t>キョウト</t>
    </rPh>
    <rPh sb="6" eb="8">
      <t>シチョウ</t>
    </rPh>
    <phoneticPr fontId="4"/>
  </si>
  <si>
    <t>承認申請日</t>
    <rPh sb="0" eb="2">
      <t>ショウニン</t>
    </rPh>
    <rPh sb="2" eb="4">
      <t>シンセイ</t>
    </rPh>
    <rPh sb="4" eb="5">
      <t>ビ</t>
    </rPh>
    <phoneticPr fontId="3"/>
  </si>
  <si>
    <t>令和　年　月　日</t>
    <rPh sb="0" eb="2">
      <t>レイワ</t>
    </rPh>
    <rPh sb="3" eb="4">
      <t>ネン</t>
    </rPh>
    <rPh sb="5" eb="6">
      <t>ガツ</t>
    </rPh>
    <rPh sb="7" eb="8">
      <t>ヒ</t>
    </rPh>
    <phoneticPr fontId="3"/>
  </si>
  <si>
    <t>申請者の所在地・住所</t>
    <rPh sb="0" eb="3">
      <t>シンセイシャ</t>
    </rPh>
    <phoneticPr fontId="4"/>
  </si>
  <si>
    <t>申請者</t>
    <phoneticPr fontId="4"/>
  </si>
  <si>
    <t>（法人の場合）名称・代表者の職名・氏名</t>
    <phoneticPr fontId="3"/>
  </si>
  <si>
    <t>（個人の場合）氏名</t>
    <phoneticPr fontId="3"/>
  </si>
  <si>
    <t>電話番号</t>
    <rPh sb="2" eb="4">
      <t>バンゴウ</t>
    </rPh>
    <phoneticPr fontId="4"/>
  </si>
  <si>
    <t>‐</t>
    <phoneticPr fontId="3"/>
  </si>
  <si>
    <t>メールアドレス</t>
    <phoneticPr fontId="4"/>
  </si>
  <si>
    <t>＠</t>
    <phoneticPr fontId="3"/>
  </si>
  <si>
    <t>記</t>
    <rPh sb="0" eb="1">
      <t>キ</t>
    </rPh>
    <phoneticPr fontId="4"/>
  </si>
  <si>
    <t>１　変更後交付申請額（千円未満切捨て）　　　　　　　　</t>
    <rPh sb="2" eb="4">
      <t>ヘンコウ</t>
    </rPh>
    <rPh sb="4" eb="5">
      <t>ゴ</t>
    </rPh>
    <phoneticPr fontId="4"/>
  </si>
  <si>
    <t>金</t>
    <phoneticPr fontId="3"/>
  </si>
  <si>
    <t>　　　　　　,０００円</t>
    <phoneticPr fontId="3"/>
  </si>
  <si>
    <t>交付決定額</t>
    <rPh sb="0" eb="2">
      <t>コウフ</t>
    </rPh>
    <rPh sb="2" eb="4">
      <t>ケッテイ</t>
    </rPh>
    <rPh sb="4" eb="5">
      <t>ガク</t>
    </rPh>
    <phoneticPr fontId="3"/>
  </si>
  <si>
    <t>２　変更後補助対象事業の内容</t>
    <rPh sb="2" eb="4">
      <t>ヘンコウ</t>
    </rPh>
    <rPh sb="4" eb="5">
      <t>ゴ</t>
    </rPh>
    <phoneticPr fontId="3"/>
  </si>
  <si>
    <t>　　詳細は、事業計画書（別紙１）及び事業費内訳表（別紙２）のとおり</t>
    <phoneticPr fontId="3"/>
  </si>
  <si>
    <t>ZEH、ZEH+については、事業計画書（別紙１）のとおり</t>
    <phoneticPr fontId="3"/>
  </si>
  <si>
    <t>既存住宅断熱改修については、事業計画書（別紙１）及び断熱改修経費明細書（別紙３）のとおり</t>
    <phoneticPr fontId="3"/>
  </si>
  <si>
    <t>※　交付申請時からの変更箇所が分かるように明記すること。</t>
    <rPh sb="2" eb="4">
      <t>コウフ</t>
    </rPh>
    <rPh sb="4" eb="7">
      <t>シンセイジ</t>
    </rPh>
    <rPh sb="10" eb="12">
      <t>ヘンコウ</t>
    </rPh>
    <rPh sb="12" eb="14">
      <t>カショ</t>
    </rPh>
    <rPh sb="15" eb="16">
      <t>ワ</t>
    </rPh>
    <rPh sb="21" eb="23">
      <t>メイキ</t>
    </rPh>
    <phoneticPr fontId="3"/>
  </si>
  <si>
    <t>３　変更の内容</t>
    <phoneticPr fontId="4"/>
  </si>
  <si>
    <t>変更前</t>
    <phoneticPr fontId="3"/>
  </si>
  <si>
    <t>変更後</t>
    <phoneticPr fontId="3"/>
  </si>
  <si>
    <t>４　変更の理由</t>
    <phoneticPr fontId="4"/>
  </si>
  <si>
    <t>５　委任状</t>
    <phoneticPr fontId="4"/>
  </si>
  <si>
    <t>　私は、要綱第１８条に規定する交付申請取下手続の代行について、以下の者を代理人と定め、手続の権限を委任します。</t>
    <rPh sb="15" eb="17">
      <t>コウフ</t>
    </rPh>
    <rPh sb="17" eb="19">
      <t>シンセイ</t>
    </rPh>
    <rPh sb="19" eb="21">
      <t>トシタ</t>
    </rPh>
    <phoneticPr fontId="3"/>
  </si>
  <si>
    <t>会社名</t>
    <rPh sb="0" eb="3">
      <t>カイシャメイ</t>
    </rPh>
    <phoneticPr fontId="4"/>
  </si>
  <si>
    <t>担当者氏名</t>
    <phoneticPr fontId="4"/>
  </si>
  <si>
    <t>所在地</t>
  </si>
  <si>
    <t>電話番号</t>
    <phoneticPr fontId="4"/>
  </si>
  <si>
    <t>-</t>
    <phoneticPr fontId="3"/>
  </si>
  <si>
    <t>営業日</t>
    <phoneticPr fontId="4"/>
  </si>
  <si>
    <t>※</t>
    <phoneticPr fontId="3"/>
  </si>
  <si>
    <t>　手続を委任された場合であっても、提出された書類の内容について、１週間以上代理人と連絡が取れない場合や、京都市からの確認に対し明確な回答が得られない場合、申請者本人に連絡及び確認を行います。</t>
    <rPh sb="52" eb="55">
      <t>キョウトシ</t>
    </rPh>
    <phoneticPr fontId="3"/>
  </si>
  <si>
    <t xml:space="preserve">  別紙１　事業計画書</t>
    <rPh sb="2" eb="4">
      <t>ベッシ</t>
    </rPh>
    <rPh sb="6" eb="8">
      <t>ジギョウ</t>
    </rPh>
    <rPh sb="8" eb="11">
      <t>ケイカクショ</t>
    </rPh>
    <phoneticPr fontId="13"/>
  </si>
  <si>
    <t>１　補助対象事業の内容</t>
    <phoneticPr fontId="3"/>
  </si>
  <si>
    <r>
      <t>再エネ100％電力
への切替え</t>
    </r>
    <r>
      <rPr>
        <vertAlign val="superscript"/>
        <sz val="11"/>
        <rFont val="ＭＳ ゴシック"/>
        <family val="3"/>
        <charset val="128"/>
      </rPr>
      <t>※</t>
    </r>
    <rPh sb="0" eb="1">
      <t>サイ</t>
    </rPh>
    <rPh sb="7" eb="9">
      <t>デンリョク</t>
    </rPh>
    <rPh sb="12" eb="14">
      <t>キリカ</t>
    </rPh>
    <phoneticPr fontId="3"/>
  </si>
  <si>
    <t>□</t>
  </si>
  <si>
    <t>対応済</t>
    <rPh sb="0" eb="2">
      <t>タイオウ</t>
    </rPh>
    <rPh sb="2" eb="3">
      <t>ズ</t>
    </rPh>
    <phoneticPr fontId="3"/>
  </si>
  <si>
    <t>（</t>
    <phoneticPr fontId="3"/>
  </si>
  <si>
    <t>令和　年　月</t>
    <phoneticPr fontId="3"/>
  </si>
  <si>
    <t>～）</t>
    <phoneticPr fontId="3"/>
  </si>
  <si>
    <t>対応予定</t>
    <rPh sb="0" eb="2">
      <t>タイオウ</t>
    </rPh>
    <rPh sb="2" eb="4">
      <t>ヨテイ</t>
    </rPh>
    <phoneticPr fontId="3"/>
  </si>
  <si>
    <t>令和　年　月</t>
    <rPh sb="0" eb="2">
      <t>レイワ</t>
    </rPh>
    <rPh sb="3" eb="4">
      <t>ネン</t>
    </rPh>
    <rPh sb="5" eb="6">
      <t>ガツ</t>
    </rPh>
    <phoneticPr fontId="3"/>
  </si>
  <si>
    <t>申請者概要
（第４条第１項
における区分）</t>
    <rPh sb="0" eb="3">
      <t>シンセイシャ</t>
    </rPh>
    <rPh sb="3" eb="5">
      <t>ガイヨウ</t>
    </rPh>
    <phoneticPr fontId="3"/>
  </si>
  <si>
    <t>実施予定の補助対象設備</t>
    <rPh sb="0" eb="2">
      <t>ジッシ</t>
    </rPh>
    <rPh sb="2" eb="4">
      <t>ヨテイ</t>
    </rPh>
    <rPh sb="5" eb="7">
      <t>ホジョ</t>
    </rPh>
    <rPh sb="7" eb="9">
      <t>タイショウ</t>
    </rPh>
    <rPh sb="9" eb="11">
      <t>セツビ</t>
    </rPh>
    <phoneticPr fontId="3"/>
  </si>
  <si>
    <t>太陽光発電設備</t>
    <rPh sb="0" eb="3">
      <t>タイヨウコウ</t>
    </rPh>
    <rPh sb="3" eb="5">
      <t>ハツデン</t>
    </rPh>
    <rPh sb="5" eb="7">
      <t>セツビ</t>
    </rPh>
    <phoneticPr fontId="3"/>
  </si>
  <si>
    <t>蓄電池</t>
    <rPh sb="0" eb="3">
      <t>チクデンチ</t>
    </rPh>
    <phoneticPr fontId="3"/>
  </si>
  <si>
    <t>充放電設備</t>
    <rPh sb="0" eb="3">
      <t>ジュウホウデン</t>
    </rPh>
    <rPh sb="3" eb="5">
      <t>セツビ</t>
    </rPh>
    <phoneticPr fontId="3"/>
  </si>
  <si>
    <t>充電設備</t>
    <rPh sb="0" eb="2">
      <t>ジュウデン</t>
    </rPh>
    <rPh sb="2" eb="4">
      <t>セツビ</t>
    </rPh>
    <phoneticPr fontId="3"/>
  </si>
  <si>
    <t>外部給電器</t>
    <rPh sb="0" eb="2">
      <t>ガイブ</t>
    </rPh>
    <rPh sb="2" eb="3">
      <t>キュウ</t>
    </rPh>
    <rPh sb="3" eb="5">
      <t>デンキ</t>
    </rPh>
    <phoneticPr fontId="3"/>
  </si>
  <si>
    <t>ZEH</t>
    <phoneticPr fontId="3"/>
  </si>
  <si>
    <t>ZEH+</t>
    <phoneticPr fontId="3"/>
  </si>
  <si>
    <t>既存住宅断熱改修</t>
    <rPh sb="0" eb="2">
      <t>キゾン</t>
    </rPh>
    <rPh sb="2" eb="4">
      <t>ジュウタク</t>
    </rPh>
    <rPh sb="4" eb="6">
      <t>ダンネツ</t>
    </rPh>
    <rPh sb="6" eb="8">
      <t>カイシュウ</t>
    </rPh>
    <phoneticPr fontId="3"/>
  </si>
  <si>
    <t>高効率空調機器</t>
    <rPh sb="0" eb="3">
      <t>コウコウリツ</t>
    </rPh>
    <rPh sb="3" eb="5">
      <t>クウチョウ</t>
    </rPh>
    <rPh sb="5" eb="7">
      <t>キキ</t>
    </rPh>
    <phoneticPr fontId="3"/>
  </si>
  <si>
    <t>高機能換気設備</t>
    <rPh sb="0" eb="3">
      <t>コウキノウ</t>
    </rPh>
    <rPh sb="3" eb="5">
      <t>カンキ</t>
    </rPh>
    <rPh sb="5" eb="7">
      <t>セツビ</t>
    </rPh>
    <phoneticPr fontId="3"/>
  </si>
  <si>
    <t>高効率照明機器</t>
    <rPh sb="0" eb="3">
      <t>コウコウリツ</t>
    </rPh>
    <rPh sb="3" eb="5">
      <t>ショウメイ</t>
    </rPh>
    <rPh sb="5" eb="7">
      <t>キキ</t>
    </rPh>
    <phoneticPr fontId="3"/>
  </si>
  <si>
    <t>高効率給湯機器</t>
    <rPh sb="0" eb="3">
      <t>コウコウリツ</t>
    </rPh>
    <rPh sb="3" eb="5">
      <t>キュウトウ</t>
    </rPh>
    <rPh sb="5" eb="7">
      <t>キキ</t>
    </rPh>
    <phoneticPr fontId="3"/>
  </si>
  <si>
    <t>コージェネレーション</t>
    <phoneticPr fontId="3"/>
  </si>
  <si>
    <t>効果促進事業</t>
    <rPh sb="0" eb="2">
      <t>コウカ</t>
    </rPh>
    <rPh sb="2" eb="4">
      <t>ソクシン</t>
    </rPh>
    <rPh sb="4" eb="6">
      <t>ジギョウ</t>
    </rPh>
    <phoneticPr fontId="3"/>
  </si>
  <si>
    <t>第１号</t>
    <rPh sb="0" eb="1">
      <t>ダイ</t>
    </rPh>
    <rPh sb="2" eb="3">
      <t>ゴウ</t>
    </rPh>
    <phoneticPr fontId="3"/>
  </si>
  <si>
    <t>文化遺産群</t>
    <phoneticPr fontId="3"/>
  </si>
  <si>
    <t>第２号</t>
    <rPh sb="0" eb="1">
      <t>ダイ</t>
    </rPh>
    <rPh sb="2" eb="3">
      <t>ゴウ</t>
    </rPh>
    <phoneticPr fontId="3"/>
  </si>
  <si>
    <t>商店街エリア</t>
    <rPh sb="0" eb="3">
      <t>ショウテンガイ</t>
    </rPh>
    <phoneticPr fontId="3"/>
  </si>
  <si>
    <t>第３号ア</t>
    <rPh sb="0" eb="1">
      <t>ダイ</t>
    </rPh>
    <rPh sb="2" eb="3">
      <t>ゴウ</t>
    </rPh>
    <phoneticPr fontId="3"/>
  </si>
  <si>
    <t>既存住宅群</t>
    <rPh sb="0" eb="2">
      <t>キゾン</t>
    </rPh>
    <rPh sb="2" eb="4">
      <t>ジュウタク</t>
    </rPh>
    <rPh sb="4" eb="5">
      <t>グン</t>
    </rPh>
    <phoneticPr fontId="3"/>
  </si>
  <si>
    <t>第３号イ</t>
    <rPh sb="0" eb="1">
      <t>ダイ</t>
    </rPh>
    <rPh sb="2" eb="3">
      <t>ゴウ</t>
    </rPh>
    <phoneticPr fontId="3"/>
  </si>
  <si>
    <t>三宅市営住宅
跡地エリア</t>
    <rPh sb="0" eb="2">
      <t>ミヤケ</t>
    </rPh>
    <rPh sb="2" eb="4">
      <t>シエイ</t>
    </rPh>
    <rPh sb="4" eb="6">
      <t>ジュウタク</t>
    </rPh>
    <rPh sb="7" eb="9">
      <t>アトチ</t>
    </rPh>
    <phoneticPr fontId="3"/>
  </si>
  <si>
    <t>第４号</t>
    <rPh sb="0" eb="1">
      <t>ダイ</t>
    </rPh>
    <rPh sb="2" eb="3">
      <t>ゴウ</t>
    </rPh>
    <phoneticPr fontId="3"/>
  </si>
  <si>
    <t>グリーン人材
育成拠点群</t>
    <rPh sb="4" eb="6">
      <t>ジンザイ</t>
    </rPh>
    <rPh sb="7" eb="9">
      <t>イクセイ</t>
    </rPh>
    <rPh sb="9" eb="11">
      <t>キョテン</t>
    </rPh>
    <rPh sb="11" eb="12">
      <t>グン</t>
    </rPh>
    <phoneticPr fontId="3"/>
  </si>
  <si>
    <t>第５号</t>
    <rPh sb="0" eb="1">
      <t>ダイ</t>
    </rPh>
    <rPh sb="2" eb="3">
      <t>ゴウ</t>
    </rPh>
    <phoneticPr fontId="3"/>
  </si>
  <si>
    <t>その他</t>
    <rPh sb="2" eb="3">
      <t>タ</t>
    </rPh>
    <phoneticPr fontId="3"/>
  </si>
  <si>
    <t>オフサイトの太陽光発電設備及び効果促進事業の場合は、再エネ100％電力への切替えについては入力不要です。</t>
    <rPh sb="6" eb="9">
      <t>タイヨウコウ</t>
    </rPh>
    <rPh sb="9" eb="11">
      <t>ハツデン</t>
    </rPh>
    <rPh sb="11" eb="13">
      <t>セツビ</t>
    </rPh>
    <rPh sb="13" eb="14">
      <t>オヨ</t>
    </rPh>
    <rPh sb="15" eb="17">
      <t>コウカ</t>
    </rPh>
    <rPh sb="17" eb="19">
      <t>ソクシン</t>
    </rPh>
    <rPh sb="19" eb="21">
      <t>ジギョウ</t>
    </rPh>
    <rPh sb="22" eb="24">
      <t>バアイ</t>
    </rPh>
    <rPh sb="26" eb="27">
      <t>サイ</t>
    </rPh>
    <rPh sb="33" eb="35">
      <t>デンリョク</t>
    </rPh>
    <rPh sb="37" eb="39">
      <t>キリカ</t>
    </rPh>
    <rPh sb="45" eb="47">
      <t>ニュウリョク</t>
    </rPh>
    <rPh sb="47" eb="49">
      <t>フヨウ</t>
    </rPh>
    <phoneticPr fontId="3"/>
  </si>
  <si>
    <t>２　補助対象設備の内容</t>
    <rPh sb="2" eb="4">
      <t>ホジョ</t>
    </rPh>
    <rPh sb="4" eb="6">
      <t>タイショウ</t>
    </rPh>
    <rPh sb="6" eb="8">
      <t>セツビ</t>
    </rPh>
    <rPh sb="9" eb="11">
      <t>ナイヨウ</t>
    </rPh>
    <phoneticPr fontId="3"/>
  </si>
  <si>
    <t>事業全体</t>
    <rPh sb="0" eb="2">
      <t>ジギョウ</t>
    </rPh>
    <rPh sb="2" eb="4">
      <t>ゼンタイ</t>
    </rPh>
    <phoneticPr fontId="3"/>
  </si>
  <si>
    <t>補助対象経費の合計（税抜）</t>
    <rPh sb="0" eb="2">
      <t>ホジョ</t>
    </rPh>
    <rPh sb="2" eb="4">
      <t>タイショウ</t>
    </rPh>
    <rPh sb="4" eb="6">
      <t>ケイヒ</t>
    </rPh>
    <rPh sb="7" eb="9">
      <t>ゴウケイ</t>
    </rPh>
    <rPh sb="10" eb="11">
      <t>ゼイ</t>
    </rPh>
    <rPh sb="11" eb="12">
      <t>ヌ</t>
    </rPh>
    <phoneticPr fontId="3"/>
  </si>
  <si>
    <t>円</t>
    <rPh sb="0" eb="1">
      <t>エン</t>
    </rPh>
    <phoneticPr fontId="3"/>
  </si>
  <si>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3"/>
  </si>
  <si>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3"/>
  </si>
  <si>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3"/>
  </si>
  <si>
    <r>
      <rPr>
        <sz val="9"/>
        <rFont val="ＭＳ ゴシック"/>
        <family val="3"/>
        <charset val="128"/>
      </rPr>
      <t>「商店街エリア」</t>
    </r>
    <r>
      <rPr>
        <sz val="9"/>
        <rFont val="ＭＳ 明朝"/>
        <family val="1"/>
        <charset val="128"/>
      </rPr>
      <t>で補助対象事業を行う者のうち商店街振興組合を除く交付対象者については補助対象設備を導入する店舗又は事業所当たり、また、</t>
    </r>
    <r>
      <rPr>
        <sz val="9"/>
        <rFont val="ＭＳ ゴシック"/>
        <family val="3"/>
        <charset val="128"/>
      </rPr>
      <t>「既存住宅群」</t>
    </r>
    <r>
      <rPr>
        <sz val="9"/>
        <rFont val="ＭＳ 明朝"/>
        <family val="1"/>
        <charset val="128"/>
      </rPr>
      <t>で補助対象事業を行う交付対象者については補助対象設備を導入する既存戸建住宅一戸当たり、</t>
    </r>
    <r>
      <rPr>
        <u/>
        <sz val="9"/>
        <rFont val="ＭＳ ゴシック"/>
        <family val="3"/>
        <charset val="128"/>
      </rPr>
      <t>300万円</t>
    </r>
    <r>
      <rPr>
        <sz val="9"/>
        <rFont val="ＭＳ 明朝"/>
        <family val="1"/>
        <charset val="128"/>
      </rPr>
      <t>を設備導入に係る補助上限額とします。</t>
    </r>
    <rPh sb="32" eb="34">
      <t>コウフ</t>
    </rPh>
    <rPh sb="34" eb="36">
      <t>タイショウ</t>
    </rPh>
    <rPh sb="36" eb="37">
      <t>シャ</t>
    </rPh>
    <rPh sb="42" eb="44">
      <t>ホジョ</t>
    </rPh>
    <rPh sb="44" eb="46">
      <t>タイショウ</t>
    </rPh>
    <rPh sb="46" eb="48">
      <t>セツビ</t>
    </rPh>
    <rPh sb="49" eb="51">
      <t>ドウニュウ</t>
    </rPh>
    <rPh sb="53" eb="55">
      <t>テンポ</t>
    </rPh>
    <rPh sb="55" eb="56">
      <t>マタ</t>
    </rPh>
    <rPh sb="57" eb="60">
      <t>ジギョウショ</t>
    </rPh>
    <rPh sb="60" eb="61">
      <t>ア</t>
    </rPh>
    <rPh sb="68" eb="70">
      <t>キゾン</t>
    </rPh>
    <rPh sb="70" eb="72">
      <t>ジュウタク</t>
    </rPh>
    <rPh sb="72" eb="73">
      <t>グン</t>
    </rPh>
    <rPh sb="75" eb="77">
      <t>ホジョ</t>
    </rPh>
    <rPh sb="77" eb="79">
      <t>タイショウ</t>
    </rPh>
    <rPh sb="79" eb="81">
      <t>ジギョウ</t>
    </rPh>
    <rPh sb="82" eb="83">
      <t>オコナ</t>
    </rPh>
    <rPh sb="120" eb="122">
      <t>マンエン</t>
    </rPh>
    <rPh sb="123" eb="125">
      <t>セツビ</t>
    </rPh>
    <rPh sb="125" eb="127">
      <t>ドウニュウ</t>
    </rPh>
    <rPh sb="128" eb="129">
      <t>カカ</t>
    </rPh>
    <rPh sb="130" eb="132">
      <t>ホジョ</t>
    </rPh>
    <rPh sb="132" eb="135">
      <t>ジョウゲンガク</t>
    </rPh>
    <phoneticPr fontId="3"/>
  </si>
  <si>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3"/>
  </si>
  <si>
    <t>年間の電力需要</t>
    <rPh sb="0" eb="2">
      <t>ネンカン</t>
    </rPh>
    <rPh sb="3" eb="7">
      <t>デンリョクジュヨウ</t>
    </rPh>
    <phoneticPr fontId="3"/>
  </si>
  <si>
    <t>kWh</t>
    <phoneticPr fontId="3"/>
  </si>
  <si>
    <t>※　</t>
    <phoneticPr fontId="3"/>
  </si>
  <si>
    <t>電力需要計算書（別紙４）を用いて算定した値が自動入力されます。</t>
    <rPh sb="22" eb="24">
      <t>ジドウ</t>
    </rPh>
    <rPh sb="24" eb="26">
      <t>ニュウリョク</t>
    </rPh>
    <phoneticPr fontId="3"/>
  </si>
  <si>
    <t>ただし、「三宅市営住宅跡地エリア」において補助対象事業を実施する場合や、「その他」の脱炭素転換を支える基盤的取組を実施する場合等は除きます。その場合、電力需要計算書（別紙４）の提出も不要です。</t>
    <rPh sb="5" eb="7">
      <t>ミヤケ</t>
    </rPh>
    <rPh sb="7" eb="9">
      <t>シエイ</t>
    </rPh>
    <rPh sb="9" eb="11">
      <t>ジュウタク</t>
    </rPh>
    <rPh sb="11" eb="13">
      <t>アトチ</t>
    </rPh>
    <rPh sb="21" eb="23">
      <t>ホジョ</t>
    </rPh>
    <rPh sb="23" eb="25">
      <t>タイショウ</t>
    </rPh>
    <rPh sb="25" eb="27">
      <t>ジギョウ</t>
    </rPh>
    <rPh sb="28" eb="30">
      <t>ジッシ</t>
    </rPh>
    <rPh sb="32" eb="34">
      <t>バアイ</t>
    </rPh>
    <rPh sb="39" eb="40">
      <t>タ</t>
    </rPh>
    <rPh sb="42" eb="43">
      <t>ダツ</t>
    </rPh>
    <rPh sb="43" eb="45">
      <t>タンソ</t>
    </rPh>
    <rPh sb="45" eb="47">
      <t>テンカン</t>
    </rPh>
    <rPh sb="48" eb="49">
      <t>ササ</t>
    </rPh>
    <rPh sb="51" eb="54">
      <t>キバンテキ</t>
    </rPh>
    <rPh sb="54" eb="55">
      <t>ト</t>
    </rPh>
    <rPh sb="55" eb="56">
      <t>ク</t>
    </rPh>
    <rPh sb="57" eb="59">
      <t>ジッシ</t>
    </rPh>
    <rPh sb="61" eb="63">
      <t>バアイ</t>
    </rPh>
    <rPh sb="63" eb="64">
      <t>トウ</t>
    </rPh>
    <rPh sb="65" eb="66">
      <t>ノゾ</t>
    </rPh>
    <rPh sb="72" eb="74">
      <t>バアイ</t>
    </rPh>
    <rPh sb="75" eb="77">
      <t>デンリョク</t>
    </rPh>
    <rPh sb="77" eb="79">
      <t>ジュヨウ</t>
    </rPh>
    <rPh sb="79" eb="82">
      <t>ケイサンショ</t>
    </rPh>
    <rPh sb="83" eb="85">
      <t>ベッシ</t>
    </rPh>
    <rPh sb="88" eb="90">
      <t>テイシュツ</t>
    </rPh>
    <rPh sb="91" eb="93">
      <t>フヨウ</t>
    </rPh>
    <phoneticPr fontId="3"/>
  </si>
  <si>
    <t>確認事項</t>
    <rPh sb="0" eb="2">
      <t>カクニン</t>
    </rPh>
    <rPh sb="2" eb="4">
      <t>ジコウ</t>
    </rPh>
    <phoneticPr fontId="3"/>
  </si>
  <si>
    <t>補助対象事業全体が以下の内容に合致していることを確認のうえ、チェックしてください。</t>
    <rPh sb="0" eb="2">
      <t>ホジョ</t>
    </rPh>
    <rPh sb="2" eb="4">
      <t>タイショウ</t>
    </rPh>
    <rPh sb="4" eb="6">
      <t>ジギョウ</t>
    </rPh>
    <rPh sb="6" eb="8">
      <t>ゼンタイ</t>
    </rPh>
    <phoneticPr fontId="3"/>
  </si>
  <si>
    <t>□</t>
    <phoneticPr fontId="3"/>
  </si>
  <si>
    <t>導入設備は、商用化され、導入実績があるものです。</t>
    <phoneticPr fontId="3"/>
  </si>
  <si>
    <t>導入設備は、中古設備ではありません。</t>
    <rPh sb="6" eb="8">
      <t>チュウコ</t>
    </rPh>
    <rPh sb="8" eb="10">
      <t>セツビ</t>
    </rPh>
    <phoneticPr fontId="3"/>
  </si>
  <si>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3"/>
  </si>
  <si>
    <t>交付申請額（補助金申請予定額）の関連情報</t>
    <rPh sb="0" eb="2">
      <t>コウフ</t>
    </rPh>
    <rPh sb="2" eb="4">
      <t>シンセイ</t>
    </rPh>
    <rPh sb="4" eb="5">
      <t>ガク</t>
    </rPh>
    <rPh sb="16" eb="18">
      <t>カンレン</t>
    </rPh>
    <rPh sb="18" eb="20">
      <t>ジョウホウ</t>
    </rPh>
    <phoneticPr fontId="3"/>
  </si>
  <si>
    <t>Ⓐ 導入設備の補助対象経費（税抜）</t>
    <rPh sb="2" eb="4">
      <t>ドウニュウ</t>
    </rPh>
    <rPh sb="4" eb="6">
      <t>セツビ</t>
    </rPh>
    <rPh sb="7" eb="9">
      <t>ホジョ</t>
    </rPh>
    <rPh sb="9" eb="11">
      <t>タイショウ</t>
    </rPh>
    <rPh sb="11" eb="13">
      <t>ケイヒ</t>
    </rPh>
    <rPh sb="14" eb="15">
      <t>ゼイ</t>
    </rPh>
    <rPh sb="15" eb="16">
      <t>ヌ</t>
    </rPh>
    <phoneticPr fontId="3"/>
  </si>
  <si>
    <t>Ⓑ 他補助金の活用予定</t>
    <rPh sb="2" eb="3">
      <t>タ</t>
    </rPh>
    <rPh sb="3" eb="6">
      <t>ホジョキン</t>
    </rPh>
    <rPh sb="7" eb="9">
      <t>カツヨウ</t>
    </rPh>
    <rPh sb="9" eb="11">
      <t>ヨテイ</t>
    </rPh>
    <phoneticPr fontId="3"/>
  </si>
  <si>
    <t>他補助金名</t>
    <rPh sb="0" eb="1">
      <t>タ</t>
    </rPh>
    <rPh sb="1" eb="4">
      <t>ホジョキン</t>
    </rPh>
    <rPh sb="4" eb="5">
      <t>メイ</t>
    </rPh>
    <phoneticPr fontId="3"/>
  </si>
  <si>
    <t>(</t>
    <phoneticPr fontId="3"/>
  </si>
  <si>
    <t>)</t>
    <phoneticPr fontId="3"/>
  </si>
  <si>
    <t>　※複数ある場合は全て記入ください。</t>
    <rPh sb="11" eb="13">
      <t>キニュウ</t>
    </rPh>
    <phoneticPr fontId="3"/>
  </si>
  <si>
    <t>他補助金額</t>
    <phoneticPr fontId="3"/>
  </si>
  <si>
    <t>Ⓒ Ⓐ×２/３（千円未満切捨て、税抜）</t>
    <phoneticPr fontId="3"/>
  </si>
  <si>
    <t>Ⓓ Ⓐ－Ⓑ　 （千円未満切捨て、税抜）</t>
    <phoneticPr fontId="4"/>
  </si>
  <si>
    <t>Ⓒ又はⒹのいずれか小さい額</t>
    <rPh sb="1" eb="2">
      <t>マタ</t>
    </rPh>
    <rPh sb="9" eb="10">
      <t>チイ</t>
    </rPh>
    <rPh sb="12" eb="13">
      <t>ガク</t>
    </rPh>
    <phoneticPr fontId="3"/>
  </si>
  <si>
    <t>その他関連情報</t>
    <rPh sb="2" eb="3">
      <t>タ</t>
    </rPh>
    <rPh sb="3" eb="5">
      <t>カンレン</t>
    </rPh>
    <rPh sb="5" eb="7">
      <t>ジョウホウ</t>
    </rPh>
    <phoneticPr fontId="3"/>
  </si>
  <si>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3"/>
  </si>
  <si>
    <t>kW</t>
    <phoneticPr fontId="3"/>
  </si>
  <si>
    <t>パワーコンディショナの定格出力の合計値</t>
    <rPh sb="11" eb="13">
      <t>テイカク</t>
    </rPh>
    <rPh sb="13" eb="15">
      <t>シュツリョク</t>
    </rPh>
    <rPh sb="16" eb="19">
      <t>ゴウケイチ</t>
    </rPh>
    <phoneticPr fontId="3"/>
  </si>
  <si>
    <t>小数点以下第1位まで（第2位以下は切捨て）</t>
    <phoneticPr fontId="3"/>
  </si>
  <si>
    <t>用途（いずれか一つを選択）</t>
    <rPh sb="0" eb="2">
      <t>ヨウト</t>
    </rPh>
    <rPh sb="7" eb="8">
      <t>ヒト</t>
    </rPh>
    <rPh sb="10" eb="12">
      <t>センタク</t>
    </rPh>
    <phoneticPr fontId="3"/>
  </si>
  <si>
    <t>業務用</t>
    <rPh sb="0" eb="3">
      <t>ギョウムヨウ</t>
    </rPh>
    <phoneticPr fontId="3"/>
  </si>
  <si>
    <t>家庭用</t>
    <rPh sb="0" eb="3">
      <t>カテイヨウ</t>
    </rPh>
    <phoneticPr fontId="3"/>
  </si>
  <si>
    <t>Ⓔ 年間の想定発電量</t>
    <phoneticPr fontId="4"/>
  </si>
  <si>
    <t>Ⓕ 年間の想定自家消費電力量（オンサイトの場合）</t>
    <rPh sb="11" eb="13">
      <t>デンリョク</t>
    </rPh>
    <rPh sb="21" eb="23">
      <t>バアイ</t>
    </rPh>
    <phoneticPr fontId="4"/>
  </si>
  <si>
    <t>　　</t>
    <phoneticPr fontId="3"/>
  </si>
  <si>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3"/>
  </si>
  <si>
    <t>想定自家消費率（Ⓕ／Ⓔ）</t>
    <rPh sb="0" eb="2">
      <t>ソウテイ</t>
    </rPh>
    <rPh sb="2" eb="4">
      <t>ジカ</t>
    </rPh>
    <rPh sb="4" eb="6">
      <t>ショウヒ</t>
    </rPh>
    <rPh sb="6" eb="7">
      <t>リツ</t>
    </rPh>
    <phoneticPr fontId="3"/>
  </si>
  <si>
    <t>％</t>
    <phoneticPr fontId="3"/>
  </si>
  <si>
    <t>オンサイトの場合、30％以上が要件です。</t>
    <rPh sb="15" eb="17">
      <t>ヨウケン</t>
    </rPh>
    <phoneticPr fontId="3"/>
  </si>
  <si>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3"/>
  </si>
  <si>
    <t>業務用（オンサイト）の場合、50％以上が要件です。</t>
    <rPh sb="0" eb="3">
      <t>ギョウムヨウ</t>
    </rPh>
    <rPh sb="11" eb="13">
      <t>バアイ</t>
    </rPh>
    <rPh sb="17" eb="19">
      <t>イジョウ</t>
    </rPh>
    <rPh sb="20" eb="22">
      <t>ヨウケン</t>
    </rPh>
    <phoneticPr fontId="3"/>
  </si>
  <si>
    <t>業務用（オフサイト）の場合、70％以上が要件です。</t>
    <rPh sb="0" eb="3">
      <t>ギョウムヨウ</t>
    </rPh>
    <rPh sb="11" eb="13">
      <t>バアイ</t>
    </rPh>
    <rPh sb="17" eb="19">
      <t>イジョウ</t>
    </rPh>
    <rPh sb="20" eb="22">
      <t>ヨウケン</t>
    </rPh>
    <phoneticPr fontId="3"/>
  </si>
  <si>
    <t>景観手続の要否</t>
    <rPh sb="5" eb="7">
      <t>ヨウヒ</t>
    </rPh>
    <phoneticPr fontId="3"/>
  </si>
  <si>
    <t>規制区域内であり必要</t>
    <phoneticPr fontId="3"/>
  </si>
  <si>
    <t>規制区域内だが不要</t>
    <rPh sb="0" eb="2">
      <t>キセイ</t>
    </rPh>
    <rPh sb="2" eb="4">
      <t>クイキ</t>
    </rPh>
    <rPh sb="4" eb="5">
      <t>ナイ</t>
    </rPh>
    <rPh sb="7" eb="9">
      <t>フヨウ</t>
    </rPh>
    <phoneticPr fontId="3"/>
  </si>
  <si>
    <t>規制区域外であり不要</t>
    <rPh sb="0" eb="2">
      <t>キセイ</t>
    </rPh>
    <rPh sb="2" eb="4">
      <t>クイキ</t>
    </rPh>
    <rPh sb="4" eb="5">
      <t>ガイ</t>
    </rPh>
    <rPh sb="8" eb="10">
      <t>フヨウ</t>
    </rPh>
    <phoneticPr fontId="3"/>
  </si>
  <si>
    <t>導入設備のCO2削減効果</t>
    <rPh sb="0" eb="2">
      <t>ドウニュウ</t>
    </rPh>
    <rPh sb="2" eb="4">
      <t>セツビ</t>
    </rPh>
    <rPh sb="8" eb="10">
      <t>サクゲン</t>
    </rPh>
    <rPh sb="10" eb="12">
      <t>コウカ</t>
    </rPh>
    <phoneticPr fontId="3"/>
  </si>
  <si>
    <t>t‐CO2/年</t>
    <rPh sb="6" eb="7">
      <t>ネン</t>
    </rPh>
    <phoneticPr fontId="3"/>
  </si>
  <si>
    <t>　※根拠資料を添付してください。</t>
    <phoneticPr fontId="3"/>
  </si>
  <si>
    <t>以下の内容に合致していることを確認のうえ、チェックしてください。</t>
    <phoneticPr fontId="3"/>
  </si>
  <si>
    <t>固定価格買取制度(FIT)又はFIP(Feed in Premium)制度を利用しません。</t>
    <rPh sb="13" eb="14">
      <t>マタ</t>
    </rPh>
    <rPh sb="38" eb="40">
      <t>リヨウ</t>
    </rPh>
    <phoneticPr fontId="3"/>
  </si>
  <si>
    <t>FIT又はFIP制度を利用する場合、補助金の活用はできません。</t>
    <rPh sb="11" eb="13">
      <t>リヨウ</t>
    </rPh>
    <phoneticPr fontId="3"/>
  </si>
  <si>
    <t>（オフサイトの場合）脱炭素先行地域内で消費できずに域外に売電する場合は、売電により得られた収入は、本事業で導入した設備等の維持管理・更新や脱炭素先行地域の実現のための費用に充てます。</t>
    <rPh sb="7" eb="9">
      <t>バアイ</t>
    </rPh>
    <phoneticPr fontId="3"/>
  </si>
  <si>
    <t>用途</t>
    <rPh sb="0" eb="2">
      <t>ヨウト</t>
    </rPh>
    <phoneticPr fontId="3"/>
  </si>
  <si>
    <t>業務用</t>
    <rPh sb="0" eb="2">
      <t>ギョウム</t>
    </rPh>
    <rPh sb="2" eb="3">
      <t>ヨウ</t>
    </rPh>
    <phoneticPr fontId="3"/>
  </si>
  <si>
    <t>　※京都市火災予防条例の規制対象となる設備を業務用、</t>
    <rPh sb="2" eb="11">
      <t>キョウトシカサイヨボウジョウレイ</t>
    </rPh>
    <rPh sb="12" eb="16">
      <t>キセイタイショウ</t>
    </rPh>
    <rPh sb="19" eb="21">
      <t>セツビ</t>
    </rPh>
    <rPh sb="22" eb="25">
      <t>ギョウムヨウ</t>
    </rPh>
    <phoneticPr fontId="3"/>
  </si>
  <si>
    <t>家庭用</t>
    <rPh sb="0" eb="2">
      <t>カテイ</t>
    </rPh>
    <rPh sb="2" eb="3">
      <t>ヨウ</t>
    </rPh>
    <phoneticPr fontId="3"/>
  </si>
  <si>
    <t>　　同規制の対象外となる設備を家庭用とします。</t>
    <rPh sb="2" eb="5">
      <t>ドウキセイ</t>
    </rPh>
    <phoneticPr fontId="3"/>
  </si>
  <si>
    <t>蓄電容量</t>
    <rPh sb="0" eb="2">
      <t>チクデン</t>
    </rPh>
    <rPh sb="2" eb="4">
      <t>ヨウリョウ</t>
    </rPh>
    <phoneticPr fontId="3"/>
  </si>
  <si>
    <t>　※小数点以下第1位まで（第2位以下は切捨て）</t>
    <phoneticPr fontId="3"/>
  </si>
  <si>
    <t>　※太陽光発電設備と併せて申請する場合、蓄電池については入力不要です。</t>
    <rPh sb="28" eb="30">
      <t>ニュウリョク</t>
    </rPh>
    <rPh sb="30" eb="32">
      <t>フヨウ</t>
    </rPh>
    <phoneticPr fontId="3"/>
  </si>
  <si>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3"/>
  </si>
  <si>
    <t>停電時のみに利用する非常用予備電源の場合、補助金の活用はできません。</t>
    <phoneticPr fontId="3"/>
  </si>
  <si>
    <t>充放電設備、充電設備、外部給電器</t>
    <rPh sb="0" eb="3">
      <t>ジュウホウデン</t>
    </rPh>
    <rPh sb="3" eb="5">
      <t>セツビ</t>
    </rPh>
    <rPh sb="6" eb="8">
      <t>ジュウデン</t>
    </rPh>
    <rPh sb="8" eb="10">
      <t>セツビ</t>
    </rPh>
    <rPh sb="11" eb="13">
      <t>ガイブ</t>
    </rPh>
    <rPh sb="13" eb="15">
      <t>キュウデン</t>
    </rPh>
    <rPh sb="15" eb="16">
      <t>キ</t>
    </rPh>
    <phoneticPr fontId="3"/>
  </si>
  <si>
    <t>導入設備のCO2削減効果（外部給電器を除く。）</t>
    <rPh sb="0" eb="2">
      <t>ドウニュウ</t>
    </rPh>
    <rPh sb="2" eb="4">
      <t>セツビ</t>
    </rPh>
    <rPh sb="8" eb="10">
      <t>サクゲン</t>
    </rPh>
    <rPh sb="10" eb="12">
      <t>コウカ</t>
    </rPh>
    <rPh sb="13" eb="18">
      <t>ガイブキュウデンキ</t>
    </rPh>
    <rPh sb="19" eb="20">
      <t>ノゾ</t>
    </rPh>
    <phoneticPr fontId="3"/>
  </si>
  <si>
    <t>　※太陽光発電設備と併せて申請の場合、充放電設備、充電設備については記入不要です。</t>
    <rPh sb="19" eb="24">
      <t>ジュウホウデンセツビ</t>
    </rPh>
    <rPh sb="25" eb="29">
      <t>ジュウデンセツビ</t>
    </rPh>
    <rPh sb="34" eb="36">
      <t>キニュウ</t>
    </rPh>
    <phoneticPr fontId="3"/>
  </si>
  <si>
    <t>充放電設備、充電設備について、再エネ発電設備から電力供給が可能です。</t>
    <rPh sb="0" eb="3">
      <t>ジュウホウデン</t>
    </rPh>
    <rPh sb="3" eb="5">
      <t>セツビ</t>
    </rPh>
    <rPh sb="6" eb="8">
      <t>ジュウデン</t>
    </rPh>
    <rPh sb="8" eb="10">
      <t>セツビ</t>
    </rPh>
    <rPh sb="15" eb="16">
      <t>サイ</t>
    </rPh>
    <rPh sb="18" eb="19">
      <t>ハツ</t>
    </rPh>
    <phoneticPr fontId="3"/>
  </si>
  <si>
    <t>補助対象設備は「クリーンエネルギー自動車の普及促進に向けた充電・充てんインフラ等導入促進補助金」の補助対象となる銘柄です。</t>
    <rPh sb="0" eb="2">
      <t>ホジョ</t>
    </rPh>
    <rPh sb="2" eb="4">
      <t>タイショウ</t>
    </rPh>
    <rPh sb="4" eb="6">
      <t>セツビ</t>
    </rPh>
    <phoneticPr fontId="3"/>
  </si>
  <si>
    <t>ZEH、ZEH+</t>
    <phoneticPr fontId="3"/>
  </si>
  <si>
    <t>交付申請額（補助金申請予定額）　（税抜）</t>
    <rPh sb="17" eb="18">
      <t>ゼイ</t>
    </rPh>
    <rPh sb="18" eb="19">
      <t>ヌ</t>
    </rPh>
    <phoneticPr fontId="3"/>
  </si>
  <si>
    <t>※ZEH：550,000円/戸、ZEH+：1,000,000円/戸</t>
    <phoneticPr fontId="3"/>
  </si>
  <si>
    <t>※直交集成版（CLT)導入の場合、上乗せ900,000円/戸</t>
    <phoneticPr fontId="3"/>
  </si>
  <si>
    <t>申請者（いずれか一つを選択）</t>
    <rPh sb="0" eb="3">
      <t>シンセイシャ</t>
    </rPh>
    <rPh sb="8" eb="9">
      <t>ヒト</t>
    </rPh>
    <rPh sb="11" eb="13">
      <t>センタク</t>
    </rPh>
    <phoneticPr fontId="3"/>
  </si>
  <si>
    <t>新築戸建住宅の建築主</t>
    <rPh sb="0" eb="2">
      <t>シンチク</t>
    </rPh>
    <rPh sb="2" eb="4">
      <t>コダ</t>
    </rPh>
    <rPh sb="4" eb="6">
      <t>ジュウタク</t>
    </rPh>
    <rPh sb="7" eb="9">
      <t>ケンチク</t>
    </rPh>
    <rPh sb="9" eb="10">
      <t>ヌシ</t>
    </rPh>
    <phoneticPr fontId="3"/>
  </si>
  <si>
    <t>　</t>
    <phoneticPr fontId="3"/>
  </si>
  <si>
    <t>新築戸建建売住宅：建売を前提に建築され、一度も登記されたことのない住宅</t>
    <phoneticPr fontId="3"/>
  </si>
  <si>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3"/>
  </si>
  <si>
    <t xml:space="preserve">　　 </t>
    <phoneticPr fontId="3"/>
  </si>
  <si>
    <t>新築戸建建売住宅の販売者（法人）</t>
    <rPh sb="0" eb="2">
      <t>シンチク</t>
    </rPh>
    <rPh sb="2" eb="4">
      <t>コダ</t>
    </rPh>
    <rPh sb="4" eb="6">
      <t>タテウリ</t>
    </rPh>
    <rPh sb="6" eb="8">
      <t>ジュウタク</t>
    </rPh>
    <rPh sb="9" eb="12">
      <t>ハンバイシャ</t>
    </rPh>
    <rPh sb="13" eb="15">
      <t>ホウジン</t>
    </rPh>
    <phoneticPr fontId="3"/>
  </si>
  <si>
    <t>ZEHの種別</t>
    <rPh sb="4" eb="6">
      <t>シュベツ</t>
    </rPh>
    <phoneticPr fontId="3"/>
  </si>
  <si>
    <t>※実績報告時に、申請する住宅の省エネルギー性能表示が『ZEH』であることを示す証書の提出が必要です。</t>
    <phoneticPr fontId="3"/>
  </si>
  <si>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3"/>
  </si>
  <si>
    <t>a</t>
    <phoneticPr fontId="3"/>
  </si>
  <si>
    <r>
      <rPr>
        <u/>
        <sz val="11"/>
        <rFont val="ＭＳ 明朝"/>
        <family val="1"/>
        <charset val="128"/>
      </rPr>
      <t>（2つ以上の選択が必要です）</t>
    </r>
    <r>
      <rPr>
        <sz val="11"/>
        <rFont val="ＭＳ 明朝"/>
        <family val="1"/>
        <charset val="128"/>
      </rPr>
      <t>。</t>
    </r>
    <phoneticPr fontId="3"/>
  </si>
  <si>
    <t>b</t>
    <phoneticPr fontId="3"/>
  </si>
  <si>
    <t xml:space="preserve">a </t>
    <phoneticPr fontId="3"/>
  </si>
  <si>
    <t>住宅の外皮性能は、地域区分ごとに定められた強化外皮基準（UA値）以上であること。(建築物省エネ法の地域区分　区分１～２：0.30以下、区分３～４：0.40以下、区分５～７：0.50以下)</t>
    <rPh sb="41" eb="44">
      <t>ケンチクブツ</t>
    </rPh>
    <rPh sb="44" eb="45">
      <t>ショウ</t>
    </rPh>
    <rPh sb="47" eb="48">
      <t>ホウ</t>
    </rPh>
    <rPh sb="49" eb="51">
      <t>チイキ</t>
    </rPh>
    <rPh sb="51" eb="53">
      <t>クブン</t>
    </rPh>
    <rPh sb="54" eb="56">
      <t>クブン</t>
    </rPh>
    <rPh sb="64" eb="66">
      <t>イカ</t>
    </rPh>
    <rPh sb="67" eb="69">
      <t>クブン</t>
    </rPh>
    <rPh sb="77" eb="79">
      <t>イカ</t>
    </rPh>
    <rPh sb="80" eb="82">
      <t>クブン</t>
    </rPh>
    <rPh sb="90" eb="92">
      <t>イカ</t>
    </rPh>
    <phoneticPr fontId="3"/>
  </si>
  <si>
    <t>c</t>
    <phoneticPr fontId="3"/>
  </si>
  <si>
    <t>HEMSにより、太陽光発電設備等の発電量等を把握した上で、住宅内の暖冷房設備、給湯設備等を制御可能であること。</t>
    <phoneticPr fontId="3"/>
  </si>
  <si>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3"/>
  </si>
  <si>
    <t xml:space="preserve"> </t>
    <phoneticPr fontId="3"/>
  </si>
  <si>
    <t xml:space="preserve">  </t>
    <phoneticPr fontId="3"/>
  </si>
  <si>
    <t>直交集成版（CLT)の導入</t>
    <rPh sb="0" eb="2">
      <t>チョッコウ</t>
    </rPh>
    <rPh sb="2" eb="4">
      <t>シュウセイ</t>
    </rPh>
    <rPh sb="4" eb="5">
      <t>バン</t>
    </rPh>
    <rPh sb="11" eb="13">
      <t>ドウニュウ</t>
    </rPh>
    <phoneticPr fontId="3"/>
  </si>
  <si>
    <t>あり</t>
    <phoneticPr fontId="3"/>
  </si>
  <si>
    <t>なし</t>
    <phoneticPr fontId="3"/>
  </si>
  <si>
    <t>CLTを使用する部位</t>
    <rPh sb="4" eb="6">
      <t>シヨウ</t>
    </rPh>
    <rPh sb="8" eb="10">
      <t>ブイ</t>
    </rPh>
    <phoneticPr fontId="3"/>
  </si>
  <si>
    <t>壁</t>
    <rPh sb="0" eb="1">
      <t>カベ</t>
    </rPh>
    <phoneticPr fontId="3"/>
  </si>
  <si>
    <t xml:space="preserve">・補助対象住宅への導入箇所は、構造耐久力上主要な部分のうち、壁、床版又は屋根版に面的に使用されていること。 </t>
    <phoneticPr fontId="3"/>
  </si>
  <si>
    <t>床</t>
    <rPh sb="0" eb="1">
      <t>ユカ</t>
    </rPh>
    <phoneticPr fontId="3"/>
  </si>
  <si>
    <t>屋根</t>
    <rPh sb="0" eb="2">
      <t>ヤネ</t>
    </rPh>
    <phoneticPr fontId="3"/>
  </si>
  <si>
    <t>※仕上材の一部、又は化粧材や柱等への使用は補助対象外です。</t>
    <phoneticPr fontId="3"/>
  </si>
  <si>
    <t>CLTのメーカー名（工場名）</t>
    <rPh sb="8" eb="9">
      <t>メイ</t>
    </rPh>
    <rPh sb="10" eb="12">
      <t>コウジョウ</t>
    </rPh>
    <rPh sb="12" eb="13">
      <t>メイ</t>
    </rPh>
    <phoneticPr fontId="3"/>
  </si>
  <si>
    <t>CLT使用量</t>
    <rPh sb="3" eb="6">
      <t>シヨウリョウ</t>
    </rPh>
    <phoneticPr fontId="3"/>
  </si>
  <si>
    <t>㎥</t>
    <phoneticPr fontId="3"/>
  </si>
  <si>
    <t>延べ面積当たりのCLT使用量</t>
    <rPh sb="0" eb="1">
      <t>ノ</t>
    </rPh>
    <rPh sb="2" eb="4">
      <t>メンセキ</t>
    </rPh>
    <rPh sb="4" eb="5">
      <t>ア</t>
    </rPh>
    <rPh sb="11" eb="14">
      <t>シヨウリョウ</t>
    </rPh>
    <phoneticPr fontId="3"/>
  </si>
  <si>
    <t>㎥/㎡</t>
    <phoneticPr fontId="3"/>
  </si>
  <si>
    <t xml:space="preserve">・補助対象住宅におけるCLT総使用量は、延べ面積で除した単位面積あたりの当該CLTの使用量が 0.1 ㎥／㎡以上であること。 </t>
    <phoneticPr fontId="3"/>
  </si>
  <si>
    <t>うち省エネによる削減効果</t>
    <rPh sb="2" eb="3">
      <t>ショウ</t>
    </rPh>
    <rPh sb="8" eb="10">
      <t>サクゲン</t>
    </rPh>
    <rPh sb="10" eb="12">
      <t>コウカ</t>
    </rPh>
    <phoneticPr fontId="3"/>
  </si>
  <si>
    <t>うち再エネによる削減効果</t>
    <rPh sb="2" eb="3">
      <t>サイ</t>
    </rPh>
    <rPh sb="8" eb="10">
      <t>サクゲン</t>
    </rPh>
    <rPh sb="10" eb="12">
      <t>コウカ</t>
    </rPh>
    <phoneticPr fontId="3"/>
  </si>
  <si>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3"/>
  </si>
  <si>
    <t>※住宅の一部に店舗等の非住宅部分がある場合は、住居部分がZEH又はZEH+を満たしています。</t>
    <phoneticPr fontId="3"/>
  </si>
  <si>
    <t>ZEHのエネルギー使用状況に関する調査・分析等のため、環境省に対する必要な情報提供に協力します。</t>
    <phoneticPr fontId="3"/>
  </si>
  <si>
    <r>
      <rPr>
        <u/>
        <sz val="11"/>
        <rFont val="ＭＳ 明朝"/>
        <family val="1"/>
        <charset val="128"/>
      </rPr>
      <t>ZEH+の場合</t>
    </r>
    <r>
      <rPr>
        <sz val="11"/>
        <rFont val="ＭＳ 明朝"/>
        <family val="1"/>
        <charset val="128"/>
      </rPr>
      <t>、設計一次エネルギー消費量は、再生可能エネルギー等を除き、基準一次エネルギー消費量から25％以上削減されています。</t>
    </r>
    <rPh sb="5" eb="7">
      <t>バアイ</t>
    </rPh>
    <rPh sb="8" eb="10">
      <t>セッケイ</t>
    </rPh>
    <rPh sb="10" eb="12">
      <t>イチジ</t>
    </rPh>
    <rPh sb="17" eb="20">
      <t>ショウヒリョウ</t>
    </rPh>
    <rPh sb="22" eb="24">
      <t>サイセイ</t>
    </rPh>
    <rPh sb="24" eb="26">
      <t>カノウ</t>
    </rPh>
    <phoneticPr fontId="3"/>
  </si>
  <si>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3"/>
  </si>
  <si>
    <t>既存住宅断熱改修</t>
    <rPh sb="0" eb="8">
      <t>キソンジュウタクダンネツカイシュウ</t>
    </rPh>
    <phoneticPr fontId="3"/>
  </si>
  <si>
    <t>※上限120万円/戸。うち玄関ドアは、上限5万円/戸。</t>
    <phoneticPr fontId="3"/>
  </si>
  <si>
    <t>対象住宅に居住する個人</t>
    <rPh sb="0" eb="2">
      <t>タイショウ</t>
    </rPh>
    <rPh sb="2" eb="4">
      <t>ジュウタク</t>
    </rPh>
    <rPh sb="5" eb="7">
      <t>キョジュウ</t>
    </rPh>
    <rPh sb="9" eb="11">
      <t>コジン</t>
    </rPh>
    <phoneticPr fontId="3"/>
  </si>
  <si>
    <t>※対象住宅に居住しない法人：買取販売業者等</t>
    <rPh sb="14" eb="21">
      <t>カイトリハンバイギョウシャトウ</t>
    </rPh>
    <phoneticPr fontId="3"/>
  </si>
  <si>
    <t>対象住宅に居住しない法人</t>
    <rPh sb="0" eb="4">
      <t>タイショウジュウタク</t>
    </rPh>
    <rPh sb="5" eb="7">
      <t>キョジュウ</t>
    </rPh>
    <rPh sb="10" eb="12">
      <t>ホウジン</t>
    </rPh>
    <phoneticPr fontId="3"/>
  </si>
  <si>
    <t>断熱改修によるCO2削減効果</t>
    <rPh sb="0" eb="2">
      <t>ダンネツ</t>
    </rPh>
    <rPh sb="2" eb="4">
      <t>カイシュウ</t>
    </rPh>
    <rPh sb="10" eb="12">
      <t>サクゲン</t>
    </rPh>
    <rPh sb="12" eb="14">
      <t>コウカ</t>
    </rPh>
    <phoneticPr fontId="3"/>
  </si>
  <si>
    <t>　※根拠資料を添付してください。</t>
    <rPh sb="2" eb="4">
      <t>コンキョ</t>
    </rPh>
    <rPh sb="4" eb="6">
      <t>シリョウ</t>
    </rPh>
    <rPh sb="7" eb="9">
      <t>テンプ</t>
    </rPh>
    <phoneticPr fontId="3"/>
  </si>
  <si>
    <t>対象住宅は、既存の戸建住宅で、専用住宅です。</t>
    <rPh sb="6" eb="8">
      <t>キソン</t>
    </rPh>
    <rPh sb="9" eb="11">
      <t>コダテ</t>
    </rPh>
    <rPh sb="11" eb="13">
      <t>ジュウタク</t>
    </rPh>
    <rPh sb="17" eb="19">
      <t>ジュウタク</t>
    </rPh>
    <phoneticPr fontId="3"/>
  </si>
  <si>
    <t>対象住宅は、登記上申請者が所有している住宅です。</t>
    <rPh sb="6" eb="9">
      <t>トウキジョウ</t>
    </rPh>
    <rPh sb="9" eb="12">
      <t>シンセイシャ</t>
    </rPh>
    <rPh sb="13" eb="15">
      <t>ショユウ</t>
    </rPh>
    <rPh sb="19" eb="21">
      <t>ジュウタク</t>
    </rPh>
    <phoneticPr fontId="3"/>
  </si>
  <si>
    <t>※申請後に所有予定の場合は、所有後に当該建物の登記事項証明書の写しを提出すること。</t>
    <rPh sb="18" eb="22">
      <t>トウガイタテモノ</t>
    </rPh>
    <phoneticPr fontId="3"/>
  </si>
  <si>
    <t>（対象住宅に居住する個人が申請者の場合）対象住宅は、常時居住する住宅（住民票の住所と一致）です。</t>
    <rPh sb="13" eb="16">
      <t>シンセイシャ</t>
    </rPh>
    <rPh sb="17" eb="19">
      <t>バアイ</t>
    </rPh>
    <rPh sb="35" eb="38">
      <t>ジュウミンヒョウ</t>
    </rPh>
    <rPh sb="39" eb="41">
      <t>ジュウショ</t>
    </rPh>
    <rPh sb="42" eb="44">
      <t>イッチ</t>
    </rPh>
    <phoneticPr fontId="3"/>
  </si>
  <si>
    <t>※申請後に居住予定の場合は、改修後に当該住宅に居住し、住民票の写しを提出すること。</t>
    <rPh sb="1" eb="3">
      <t>シンセイ</t>
    </rPh>
    <rPh sb="3" eb="4">
      <t>ゴ</t>
    </rPh>
    <rPh sb="5" eb="7">
      <t>キョジュウ</t>
    </rPh>
    <rPh sb="7" eb="9">
      <t>ヨテイ</t>
    </rPh>
    <rPh sb="10" eb="12">
      <t>バアイ</t>
    </rPh>
    <rPh sb="14" eb="16">
      <t>カイシュウ</t>
    </rPh>
    <rPh sb="16" eb="17">
      <t>ゴ</t>
    </rPh>
    <rPh sb="18" eb="20">
      <t>トウガイ</t>
    </rPh>
    <rPh sb="20" eb="22">
      <t>ジュウタク</t>
    </rPh>
    <rPh sb="23" eb="25">
      <t>キョジュウ</t>
    </rPh>
    <rPh sb="27" eb="30">
      <t>ジュウミンヒョウ</t>
    </rPh>
    <rPh sb="31" eb="32">
      <t>ウツ</t>
    </rPh>
    <rPh sb="34" eb="36">
      <t>テイシュツ</t>
    </rPh>
    <phoneticPr fontId="3"/>
  </si>
  <si>
    <t>（対象住宅に居住しない法人が申請者の場合）断熱改修工事に係る工事請負契約を締結します。</t>
    <rPh sb="14" eb="17">
      <t>シンセイシャ</t>
    </rPh>
    <rPh sb="18" eb="20">
      <t>バアイ</t>
    </rPh>
    <phoneticPr fontId="3"/>
  </si>
  <si>
    <t>※申請者自身が断熱改修工事を実施する場合は、補助対象外となります。</t>
    <rPh sb="1" eb="4">
      <t>シンセイシャ</t>
    </rPh>
    <rPh sb="4" eb="6">
      <t>ジシン</t>
    </rPh>
    <rPh sb="7" eb="13">
      <t>ダンネツカイシュウコウジ</t>
    </rPh>
    <rPh sb="14" eb="16">
      <t>ジッシ</t>
    </rPh>
    <rPh sb="18" eb="20">
      <t>バアイ</t>
    </rPh>
    <rPh sb="22" eb="24">
      <t>ホジョ</t>
    </rPh>
    <rPh sb="24" eb="27">
      <t>タイショウガイ</t>
    </rPh>
    <phoneticPr fontId="3"/>
  </si>
  <si>
    <t>業務用(冷房能力22kW以下)</t>
    <phoneticPr fontId="3"/>
  </si>
  <si>
    <t>建物付属設備（ビルトイン型やダクト型で広範に配管されているもの）を業務用、その他の設備を家庭用とします。</t>
    <rPh sb="19" eb="21">
      <t>コウハン</t>
    </rPh>
    <rPh sb="22" eb="24">
      <t>ハイカン</t>
    </rPh>
    <rPh sb="39" eb="40">
      <t>タ</t>
    </rPh>
    <phoneticPr fontId="3"/>
  </si>
  <si>
    <t>業務用(その他)</t>
    <phoneticPr fontId="3"/>
  </si>
  <si>
    <t>家庭用</t>
    <phoneticPr fontId="3"/>
  </si>
  <si>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3"/>
  </si>
  <si>
    <t>高機能換気設備</t>
    <phoneticPr fontId="3"/>
  </si>
  <si>
    <t>平時に活用する設備です。</t>
    <rPh sb="0" eb="2">
      <t>ヘイジ</t>
    </rPh>
    <phoneticPr fontId="3"/>
  </si>
  <si>
    <r>
      <t>全熱交換機器（JIS B 8628 に規定されるもの）です</t>
    </r>
    <r>
      <rPr>
        <sz val="9"/>
        <rFont val="ＭＳ 明朝"/>
        <family val="1"/>
        <charset val="128"/>
      </rPr>
      <t>。</t>
    </r>
    <rPh sb="0" eb="1">
      <t>ゼン</t>
    </rPh>
    <rPh sb="1" eb="2">
      <t>ネツ</t>
    </rPh>
    <rPh sb="2" eb="5">
      <t>コウカンキ</t>
    </rPh>
    <rPh sb="5" eb="6">
      <t>キ</t>
    </rPh>
    <rPh sb="19" eb="21">
      <t>キテイ</t>
    </rPh>
    <phoneticPr fontId="3"/>
  </si>
  <si>
    <t>必要換気量（１人当たり毎時30㎥以上）を確保しています。</t>
    <phoneticPr fontId="3"/>
  </si>
  <si>
    <t>熱交換率が40%以上（JIS B 8639 で規定）です。</t>
    <phoneticPr fontId="3"/>
  </si>
  <si>
    <t>高効率照明機器</t>
    <phoneticPr fontId="3"/>
  </si>
  <si>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3"/>
  </si>
  <si>
    <t>スケジュール制御</t>
    <rPh sb="6" eb="8">
      <t>セイギョ</t>
    </rPh>
    <phoneticPr fontId="3"/>
  </si>
  <si>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3"/>
  </si>
  <si>
    <t>在/不在調光制御</t>
    <rPh sb="0" eb="1">
      <t>ザイ</t>
    </rPh>
    <rPh sb="2" eb="4">
      <t>フザイ</t>
    </rPh>
    <rPh sb="4" eb="6">
      <t>チョウコウ</t>
    </rPh>
    <rPh sb="6" eb="8">
      <t>セイギョ</t>
    </rPh>
    <phoneticPr fontId="3"/>
  </si>
  <si>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3"/>
  </si>
  <si>
    <t>　※a～cのいずれかの調光制御機能がない場合、補助金の活用はできません。</t>
    <rPh sb="20" eb="22">
      <t>バアイ</t>
    </rPh>
    <rPh sb="23" eb="26">
      <t>ホジョキン</t>
    </rPh>
    <rPh sb="27" eb="29">
      <t>カツヨウ</t>
    </rPh>
    <phoneticPr fontId="3"/>
  </si>
  <si>
    <t>高効率給湯器</t>
    <rPh sb="0" eb="3">
      <t>コウコウリツ</t>
    </rPh>
    <rPh sb="3" eb="6">
      <t>キュウトウキ</t>
    </rPh>
    <phoneticPr fontId="3"/>
  </si>
  <si>
    <t>コージェネレーションシステム</t>
    <phoneticPr fontId="3"/>
  </si>
  <si>
    <t>以下を満たす設備です。</t>
    <phoneticPr fontId="3"/>
  </si>
  <si>
    <t>・都市ガス、天然ガス、LPG、バイオガス等を燃料とし、エンジン、タービン等により発電するとともに、熱交換を行う機能を有する熱電併給型動力発生装置又は燃料電池</t>
    <phoneticPr fontId="3"/>
  </si>
  <si>
    <t>Ⓐ 事業に係る補助対象経費（税抜）</t>
    <rPh sb="2" eb="4">
      <t>ジギョウ</t>
    </rPh>
    <rPh sb="5" eb="6">
      <t>カカ</t>
    </rPh>
    <rPh sb="7" eb="9">
      <t>ホジョ</t>
    </rPh>
    <rPh sb="9" eb="11">
      <t>タイショウ</t>
    </rPh>
    <rPh sb="11" eb="13">
      <t>ケイヒ</t>
    </rPh>
    <rPh sb="14" eb="15">
      <t>ゼイ</t>
    </rPh>
    <rPh sb="15" eb="16">
      <t>ヌ</t>
    </rPh>
    <phoneticPr fontId="3"/>
  </si>
  <si>
    <t>事業によるCO2削減効果</t>
    <rPh sb="0" eb="2">
      <t>ジギョウ</t>
    </rPh>
    <rPh sb="8" eb="10">
      <t>サクゲン</t>
    </rPh>
    <rPh sb="10" eb="12">
      <t>コウカ</t>
    </rPh>
    <phoneticPr fontId="3"/>
  </si>
  <si>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3"/>
  </si>
  <si>
    <t>別紙２　事業費内訳表</t>
    <rPh sb="0" eb="2">
      <t>ベッシ</t>
    </rPh>
    <phoneticPr fontId="13"/>
  </si>
  <si>
    <t>【別紙２作成に当たっての留意事項】</t>
    <rPh sb="1" eb="3">
      <t>ベッシ</t>
    </rPh>
    <rPh sb="4" eb="6">
      <t>サクセイ</t>
    </rPh>
    <rPh sb="7" eb="8">
      <t>ア</t>
    </rPh>
    <rPh sb="12" eb="14">
      <t>リュウイ</t>
    </rPh>
    <rPh sb="14" eb="16">
      <t>ジコウ</t>
    </rPh>
    <phoneticPr fontId="3"/>
  </si>
  <si>
    <t>・</t>
    <phoneticPr fontId="3"/>
  </si>
  <si>
    <r>
      <t>本様式は</t>
    </r>
    <r>
      <rPr>
        <u/>
        <sz val="11"/>
        <rFont val="ＭＳ ゴシック"/>
        <family val="3"/>
        <charset val="128"/>
      </rPr>
      <t>補助対象事業及び補助対象設備ごとに作成</t>
    </r>
    <r>
      <rPr>
        <sz val="11"/>
        <rFont val="ＭＳ 明朝"/>
        <family val="1"/>
        <charset val="128"/>
      </rPr>
      <t>し、補助対象経費の根拠となる見積書等も併せて提出してください。</t>
    </r>
    <phoneticPr fontId="3"/>
  </si>
  <si>
    <t>ただし、ZEH又はZEH+の場合は、本様式の提出は不要とします。</t>
    <phoneticPr fontId="3"/>
  </si>
  <si>
    <t>また、既存住宅断熱改修の場合は、本様式に代えて断熱改修経費明細書（別紙３）を提出してください。</t>
    <phoneticPr fontId="3"/>
  </si>
  <si>
    <t>１</t>
    <phoneticPr fontId="3"/>
  </si>
  <si>
    <t>太陽光発電設備</t>
    <phoneticPr fontId="3"/>
  </si>
  <si>
    <t>区分</t>
    <rPh sb="0" eb="2">
      <t>クブン</t>
    </rPh>
    <phoneticPr fontId="3"/>
  </si>
  <si>
    <t>費目</t>
    <rPh sb="0" eb="2">
      <t>ヒモク</t>
    </rPh>
    <phoneticPr fontId="3"/>
  </si>
  <si>
    <t>細分</t>
    <rPh sb="0" eb="2">
      <t>サイブン</t>
    </rPh>
    <phoneticPr fontId="3"/>
  </si>
  <si>
    <t>補助対象経費（税抜）</t>
    <rPh sb="0" eb="4">
      <t>ホジョタイショウ</t>
    </rPh>
    <rPh sb="4" eb="6">
      <t>ケイヒ</t>
    </rPh>
    <phoneticPr fontId="3"/>
  </si>
  <si>
    <t>補助対象経費</t>
    <rPh sb="0" eb="2">
      <t>ホジョ</t>
    </rPh>
    <rPh sb="2" eb="4">
      <t>タイショウ</t>
    </rPh>
    <rPh sb="4" eb="6">
      <t>ケイヒ</t>
    </rPh>
    <phoneticPr fontId="3"/>
  </si>
  <si>
    <t>工事費</t>
    <rPh sb="0" eb="3">
      <t>コウジヒ</t>
    </rPh>
    <phoneticPr fontId="3"/>
  </si>
  <si>
    <t>本工事費
（直接工事費）</t>
    <rPh sb="0" eb="3">
      <t>ホンコウジ</t>
    </rPh>
    <rPh sb="3" eb="4">
      <t>ヒ</t>
    </rPh>
    <rPh sb="6" eb="8">
      <t>チョクセツ</t>
    </rPh>
    <rPh sb="8" eb="10">
      <t>コウジ</t>
    </rPh>
    <rPh sb="10" eb="11">
      <t>ヒ</t>
    </rPh>
    <phoneticPr fontId="3"/>
  </si>
  <si>
    <t>材料費</t>
    <rPh sb="0" eb="3">
      <t>ザイリョウヒ</t>
    </rPh>
    <phoneticPr fontId="3"/>
  </si>
  <si>
    <t>労務費</t>
    <rPh sb="0" eb="3">
      <t>ロウムヒ</t>
    </rPh>
    <phoneticPr fontId="3"/>
  </si>
  <si>
    <t>直接経費</t>
    <rPh sb="0" eb="4">
      <t>チョクセツケイヒ</t>
    </rPh>
    <phoneticPr fontId="3"/>
  </si>
  <si>
    <t>本工事費
（間接工事費）</t>
    <phoneticPr fontId="3"/>
  </si>
  <si>
    <t>共通仮設費</t>
    <rPh sb="0" eb="2">
      <t>キョウツウ</t>
    </rPh>
    <rPh sb="2" eb="5">
      <t>カセツヒ</t>
    </rPh>
    <phoneticPr fontId="3"/>
  </si>
  <si>
    <t>現場管理費</t>
    <rPh sb="0" eb="2">
      <t>ゲンバ</t>
    </rPh>
    <rPh sb="2" eb="5">
      <t>カンリヒ</t>
    </rPh>
    <phoneticPr fontId="3"/>
  </si>
  <si>
    <t>一般管理費</t>
    <rPh sb="0" eb="2">
      <t>イッパン</t>
    </rPh>
    <rPh sb="2" eb="5">
      <t>カンリヒ</t>
    </rPh>
    <phoneticPr fontId="3"/>
  </si>
  <si>
    <t>付帯工事費</t>
    <rPh sb="0" eb="4">
      <t>フタイコウジ</t>
    </rPh>
    <rPh sb="4" eb="5">
      <t>ヒ</t>
    </rPh>
    <phoneticPr fontId="3"/>
  </si>
  <si>
    <t>機械器具費</t>
    <rPh sb="0" eb="5">
      <t>キカイキグヒ</t>
    </rPh>
    <phoneticPr fontId="3"/>
  </si>
  <si>
    <t>測量及試験費</t>
    <rPh sb="0" eb="2">
      <t>ソクリョウ</t>
    </rPh>
    <rPh sb="2" eb="3">
      <t>オヨ</t>
    </rPh>
    <rPh sb="3" eb="6">
      <t>シケンヒ</t>
    </rPh>
    <phoneticPr fontId="3"/>
  </si>
  <si>
    <t>設備費</t>
    <rPh sb="0" eb="2">
      <t>セツビ</t>
    </rPh>
    <rPh sb="2" eb="3">
      <t>ヒ</t>
    </rPh>
    <phoneticPr fontId="3"/>
  </si>
  <si>
    <t>設備費</t>
    <rPh sb="0" eb="3">
      <t>セツビヒ</t>
    </rPh>
    <phoneticPr fontId="3"/>
  </si>
  <si>
    <t>業務費</t>
    <rPh sb="0" eb="3">
      <t>ギョウムヒ</t>
    </rPh>
    <phoneticPr fontId="3"/>
  </si>
  <si>
    <t>事務費</t>
    <rPh sb="0" eb="3">
      <t>ジムヒ</t>
    </rPh>
    <phoneticPr fontId="3"/>
  </si>
  <si>
    <t>合計</t>
    <rPh sb="0" eb="2">
      <t>ゴウケイ</t>
    </rPh>
    <phoneticPr fontId="3"/>
  </si>
  <si>
    <t>高効率空調機器</t>
    <rPh sb="3" eb="5">
      <t>クウチョウ</t>
    </rPh>
    <rPh sb="5" eb="7">
      <t>キキ</t>
    </rPh>
    <phoneticPr fontId="3"/>
  </si>
  <si>
    <t>高機能換気設備</t>
    <rPh sb="0" eb="3">
      <t>コウキノウ</t>
    </rPh>
    <phoneticPr fontId="3"/>
  </si>
  <si>
    <t>高効率給湯器</t>
    <phoneticPr fontId="3"/>
  </si>
  <si>
    <t>３　効果促進事業</t>
    <rPh sb="2" eb="4">
      <t>コウカ</t>
    </rPh>
    <rPh sb="3" eb="5">
      <t>ソクシン</t>
    </rPh>
    <rPh sb="5" eb="7">
      <t>ジギョウ</t>
    </rPh>
    <phoneticPr fontId="3"/>
  </si>
  <si>
    <t>業務費</t>
    <rPh sb="0" eb="2">
      <t>ギョウム</t>
    </rPh>
    <rPh sb="2" eb="3">
      <t>ヒ</t>
    </rPh>
    <phoneticPr fontId="3"/>
  </si>
  <si>
    <t>直接費</t>
    <rPh sb="0" eb="2">
      <t>チョクセツ</t>
    </rPh>
    <rPh sb="2" eb="3">
      <t>ヒ</t>
    </rPh>
    <phoneticPr fontId="3"/>
  </si>
  <si>
    <t>諸謝金</t>
    <rPh sb="0" eb="3">
      <t>ショシャキン</t>
    </rPh>
    <phoneticPr fontId="3"/>
  </si>
  <si>
    <t>旅費</t>
    <rPh sb="0" eb="2">
      <t>リョヒ</t>
    </rPh>
    <phoneticPr fontId="3"/>
  </si>
  <si>
    <t>会議費</t>
    <rPh sb="0" eb="3">
      <t>カイギヒ</t>
    </rPh>
    <phoneticPr fontId="3"/>
  </si>
  <si>
    <t>備品費</t>
    <rPh sb="0" eb="3">
      <t>ビヒンヒ</t>
    </rPh>
    <phoneticPr fontId="3"/>
  </si>
  <si>
    <t>消耗品費</t>
    <rPh sb="0" eb="2">
      <t>ショウモウ</t>
    </rPh>
    <rPh sb="2" eb="3">
      <t>ヒン</t>
    </rPh>
    <rPh sb="3" eb="4">
      <t>ヒ</t>
    </rPh>
    <phoneticPr fontId="3"/>
  </si>
  <si>
    <t>借料及び損料</t>
    <rPh sb="0" eb="2">
      <t>シャクリョウ</t>
    </rPh>
    <rPh sb="2" eb="3">
      <t>オヨ</t>
    </rPh>
    <rPh sb="4" eb="6">
      <t>ソンリョウ</t>
    </rPh>
    <phoneticPr fontId="3"/>
  </si>
  <si>
    <t>賃金</t>
    <rPh sb="0" eb="2">
      <t>チンギン</t>
    </rPh>
    <phoneticPr fontId="3"/>
  </si>
  <si>
    <t>通信運搬費</t>
    <rPh sb="0" eb="2">
      <t>ツウシン</t>
    </rPh>
    <rPh sb="2" eb="4">
      <t>ウンパン</t>
    </rPh>
    <rPh sb="4" eb="5">
      <t>ヒ</t>
    </rPh>
    <phoneticPr fontId="3"/>
  </si>
  <si>
    <t>光熱水費</t>
    <rPh sb="0" eb="4">
      <t>コウネツスイヒ</t>
    </rPh>
    <phoneticPr fontId="3"/>
  </si>
  <si>
    <t>印刷製本費</t>
    <rPh sb="0" eb="2">
      <t>インサツ</t>
    </rPh>
    <rPh sb="2" eb="4">
      <t>セイホン</t>
    </rPh>
    <rPh sb="4" eb="5">
      <t>ヒ</t>
    </rPh>
    <phoneticPr fontId="3"/>
  </si>
  <si>
    <t>雑役務費</t>
    <rPh sb="0" eb="1">
      <t>ザツ</t>
    </rPh>
    <rPh sb="1" eb="3">
      <t>エキム</t>
    </rPh>
    <rPh sb="3" eb="4">
      <t>ヒ</t>
    </rPh>
    <phoneticPr fontId="3"/>
  </si>
  <si>
    <t>委託料</t>
    <rPh sb="0" eb="3">
      <t>イタクリョウ</t>
    </rPh>
    <phoneticPr fontId="3"/>
  </si>
  <si>
    <t>別紙３　断熱改修経費明細書</t>
    <rPh sb="0" eb="2">
      <t>ベッシ</t>
    </rPh>
    <rPh sb="4" eb="8">
      <t>ダンネツカイシュウ</t>
    </rPh>
    <rPh sb="8" eb="10">
      <t>ケイヒ</t>
    </rPh>
    <rPh sb="10" eb="13">
      <t>メイサイショ</t>
    </rPh>
    <phoneticPr fontId="13"/>
  </si>
  <si>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3"/>
  </si>
  <si>
    <t>１　住宅の概要</t>
    <rPh sb="2" eb="4">
      <t>ジュウタク</t>
    </rPh>
    <rPh sb="5" eb="7">
      <t>ガイヨウ</t>
    </rPh>
    <phoneticPr fontId="3"/>
  </si>
  <si>
    <t>２　補助対象経費</t>
    <rPh sb="2" eb="8">
      <t>ホジョタイショウケイヒ</t>
    </rPh>
    <phoneticPr fontId="3"/>
  </si>
  <si>
    <t>住宅の構造</t>
    <rPh sb="0" eb="2">
      <t>ジュウタク</t>
    </rPh>
    <rPh sb="3" eb="5">
      <t>コウゾウ</t>
    </rPh>
    <phoneticPr fontId="3"/>
  </si>
  <si>
    <t>木造</t>
    <rPh sb="0" eb="2">
      <t>モクゾウ</t>
    </rPh>
    <phoneticPr fontId="3"/>
  </si>
  <si>
    <t>その他の構造の場合：</t>
    <rPh sb="4" eb="6">
      <t>コウゾウ</t>
    </rPh>
    <phoneticPr fontId="3"/>
  </si>
  <si>
    <t>天井</t>
    <rPh sb="0" eb="2">
      <t>テンジョウ</t>
    </rPh>
    <phoneticPr fontId="3"/>
  </si>
  <si>
    <t>外壁</t>
    <rPh sb="0" eb="2">
      <t>ガイヘキ</t>
    </rPh>
    <phoneticPr fontId="3"/>
  </si>
  <si>
    <t>窓・ガラス</t>
    <rPh sb="0" eb="1">
      <t>マド</t>
    </rPh>
    <phoneticPr fontId="3"/>
  </si>
  <si>
    <t>玄関ドア</t>
    <rPh sb="0" eb="2">
      <t>ゲンカン</t>
    </rPh>
    <phoneticPr fontId="3"/>
  </si>
  <si>
    <t>延床面積[㎡]</t>
    <rPh sb="0" eb="4">
      <t>ノベユカメンセキ</t>
    </rPh>
    <phoneticPr fontId="3"/>
  </si>
  <si>
    <t>補助対象床面積合計[㎡]</t>
    <rPh sb="0" eb="9">
      <t>ホジョタイショウユカメンセキゴウケイ</t>
    </rPh>
    <phoneticPr fontId="3"/>
  </si>
  <si>
    <t>改修率</t>
    <rPh sb="0" eb="3">
      <t>カイシュウリツ</t>
    </rPh>
    <phoneticPr fontId="3"/>
  </si>
  <si>
    <t>改修する部位</t>
    <rPh sb="0" eb="2">
      <t>カイシュウ</t>
    </rPh>
    <rPh sb="4" eb="6">
      <t>ブイ</t>
    </rPh>
    <phoneticPr fontId="3"/>
  </si>
  <si>
    <t>天井：</t>
    <rPh sb="0" eb="2">
      <t>テンジョウ</t>
    </rPh>
    <phoneticPr fontId="3"/>
  </si>
  <si>
    <t>外壁：</t>
    <rPh sb="0" eb="2">
      <t>ガイヘキ</t>
    </rPh>
    <phoneticPr fontId="3"/>
  </si>
  <si>
    <t>床：</t>
    <rPh sb="0" eb="1">
      <t>ユカ</t>
    </rPh>
    <phoneticPr fontId="3"/>
  </si>
  <si>
    <t>窓・ガラス：</t>
    <rPh sb="0" eb="1">
      <t>マド</t>
    </rPh>
    <phoneticPr fontId="3"/>
  </si>
  <si>
    <t>エネルギー計算結果早見表</t>
    <rPh sb="5" eb="12">
      <t>ケイサンケッカハヤミヒョウ</t>
    </rPh>
    <phoneticPr fontId="3"/>
  </si>
  <si>
    <t>組合せ番号：</t>
    <rPh sb="0" eb="2">
      <t>クミアワ</t>
    </rPh>
    <rPh sb="3" eb="5">
      <t>バンゴウ</t>
    </rPh>
    <phoneticPr fontId="3"/>
  </si>
  <si>
    <t>最低改修率：</t>
    <rPh sb="0" eb="5">
      <t>サイテイカイシュウリツ</t>
    </rPh>
    <phoneticPr fontId="3"/>
  </si>
  <si>
    <t>改修率要件の適合</t>
    <rPh sb="0" eb="3">
      <t>カイシュウリツ</t>
    </rPh>
    <rPh sb="3" eb="5">
      <t>ヨウケン</t>
    </rPh>
    <rPh sb="6" eb="8">
      <t>テキゴウ</t>
    </rPh>
    <phoneticPr fontId="3"/>
  </si>
  <si>
    <t>①　補助対象経費（見積）</t>
    <rPh sb="2" eb="4">
      <t>ホジョ</t>
    </rPh>
    <rPh sb="4" eb="6">
      <t>タイショウ</t>
    </rPh>
    <rPh sb="6" eb="8">
      <t>ケイヒ</t>
    </rPh>
    <rPh sb="9" eb="11">
      <t>ミツモリ</t>
    </rPh>
    <phoneticPr fontId="3"/>
  </si>
  <si>
    <t>→</t>
    <phoneticPr fontId="3"/>
  </si>
  <si>
    <t>②　補助対象経費（基準単価）</t>
    <rPh sb="2" eb="4">
      <t>ホジョ</t>
    </rPh>
    <rPh sb="4" eb="6">
      <t>タイショウ</t>
    </rPh>
    <rPh sb="6" eb="8">
      <t>ケイヒ</t>
    </rPh>
    <rPh sb="9" eb="11">
      <t>キジュン</t>
    </rPh>
    <rPh sb="11" eb="13">
      <t>タンカ</t>
    </rPh>
    <phoneticPr fontId="3"/>
  </si>
  <si>
    <t>③　①又は②のいずれか小さい額</t>
    <rPh sb="3" eb="4">
      <t>マタ</t>
    </rPh>
    <rPh sb="11" eb="12">
      <t>チイ</t>
    </rPh>
    <rPh sb="14" eb="15">
      <t>ガク</t>
    </rPh>
    <phoneticPr fontId="3"/>
  </si>
  <si>
    <t>小計</t>
    <rPh sb="0" eb="2">
      <t>ショウケイ</t>
    </rPh>
    <phoneticPr fontId="3"/>
  </si>
  <si>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3"/>
  </si>
  <si>
    <t>除外額</t>
    <rPh sb="0" eb="2">
      <t>ジョガイ</t>
    </rPh>
    <rPh sb="2" eb="3">
      <t>ガク</t>
    </rPh>
    <phoneticPr fontId="3"/>
  </si>
  <si>
    <t>⑤　補助対象経費（採用）：③－④</t>
    <rPh sb="2" eb="4">
      <t>ホジョ</t>
    </rPh>
    <rPh sb="4" eb="6">
      <t>タイショウ</t>
    </rPh>
    <rPh sb="6" eb="8">
      <t>ケイヒ</t>
    </rPh>
    <rPh sb="9" eb="11">
      <t>サイヨウ</t>
    </rPh>
    <phoneticPr fontId="3"/>
  </si>
  <si>
    <t>３　明細書（断熱材）</t>
    <rPh sb="2" eb="5">
      <t>メイサイショ</t>
    </rPh>
    <rPh sb="6" eb="9">
      <t>ダンネツザイ</t>
    </rPh>
    <phoneticPr fontId="3"/>
  </si>
  <si>
    <t>※　行が足りない場合は事務局にお問い合わせください。</t>
    <rPh sb="2" eb="3">
      <t>ギョウ</t>
    </rPh>
    <rPh sb="4" eb="5">
      <t>タ</t>
    </rPh>
    <rPh sb="8" eb="10">
      <t>バアイ</t>
    </rPh>
    <rPh sb="11" eb="14">
      <t>ジムキョク</t>
    </rPh>
    <rPh sb="16" eb="17">
      <t>ト</t>
    </rPh>
    <rPh sb="18" eb="19">
      <t>ア</t>
    </rPh>
    <phoneticPr fontId="3"/>
  </si>
  <si>
    <t>部位</t>
    <rPh sb="0" eb="2">
      <t>ブイ</t>
    </rPh>
    <phoneticPr fontId="3"/>
  </si>
  <si>
    <t>図面上の番号</t>
    <rPh sb="0" eb="2">
      <t>ズメン</t>
    </rPh>
    <rPh sb="2" eb="3">
      <t>ジョウ</t>
    </rPh>
    <rPh sb="4" eb="6">
      <t>バンゴウ</t>
    </rPh>
    <phoneticPr fontId="3"/>
  </si>
  <si>
    <t>構成</t>
    <rPh sb="0" eb="2">
      <t>コウセイ</t>
    </rPh>
    <phoneticPr fontId="3"/>
  </si>
  <si>
    <t>メーカー名</t>
    <rPh sb="4" eb="5">
      <t>メイ</t>
    </rPh>
    <phoneticPr fontId="3"/>
  </si>
  <si>
    <t>製品名</t>
    <rPh sb="0" eb="3">
      <t>セイヒンメイ</t>
    </rPh>
    <phoneticPr fontId="3"/>
  </si>
  <si>
    <t>品番等</t>
    <rPh sb="0" eb="2">
      <t>ヒンバン</t>
    </rPh>
    <rPh sb="2" eb="3">
      <t>トウ</t>
    </rPh>
    <phoneticPr fontId="3"/>
  </si>
  <si>
    <t>熱伝導率(λ値)
[W/m・K]</t>
    <rPh sb="6" eb="7">
      <t>チ</t>
    </rPh>
    <phoneticPr fontId="3"/>
  </si>
  <si>
    <t>厚み
[mm]</t>
    <rPh sb="0" eb="1">
      <t>アツ</t>
    </rPh>
    <phoneticPr fontId="3"/>
  </si>
  <si>
    <t>施工面積
[㎡]</t>
    <rPh sb="0" eb="4">
      <t>セコウメンセキ</t>
    </rPh>
    <phoneticPr fontId="3"/>
  </si>
  <si>
    <t>熱抵抗値(R値)[(㎡・K)/W]</t>
    <rPh sb="0" eb="1">
      <t>ネツ</t>
    </rPh>
    <rPh sb="1" eb="4">
      <t>テイコウチ</t>
    </rPh>
    <rPh sb="6" eb="7">
      <t>チ</t>
    </rPh>
    <phoneticPr fontId="3"/>
  </si>
  <si>
    <t>合計熱抵抗値[(㎡・K)/W]</t>
    <rPh sb="0" eb="2">
      <t>ゴウケイ</t>
    </rPh>
    <rPh sb="2" eb="3">
      <t>ネツ</t>
    </rPh>
    <rPh sb="3" eb="5">
      <t>テイコウ</t>
    </rPh>
    <rPh sb="5" eb="6">
      <t>チ</t>
    </rPh>
    <phoneticPr fontId="3"/>
  </si>
  <si>
    <t>グレード</t>
    <phoneticPr fontId="3"/>
  </si>
  <si>
    <t>基準単価
[円/㎡]</t>
    <rPh sb="0" eb="4">
      <t>キジュンタンカ</t>
    </rPh>
    <phoneticPr fontId="3"/>
  </si>
  <si>
    <t>性能要件(R値)[(㎡・K)/W]</t>
    <rPh sb="0" eb="4">
      <t>セイノウヨウケン</t>
    </rPh>
    <rPh sb="6" eb="7">
      <t>アタイ</t>
    </rPh>
    <phoneticPr fontId="3"/>
  </si>
  <si>
    <t>適否</t>
    <rPh sb="0" eb="2">
      <t>テキヒ</t>
    </rPh>
    <phoneticPr fontId="3"/>
  </si>
  <si>
    <t>補助対象経費（基準単価）[円]</t>
    <rPh sb="0" eb="6">
      <t>ホジョタイショウケイヒ</t>
    </rPh>
    <rPh sb="7" eb="9">
      <t>キジュン</t>
    </rPh>
    <rPh sb="9" eb="11">
      <t>タンカ</t>
    </rPh>
    <rPh sb="13" eb="14">
      <t>エン</t>
    </rPh>
    <phoneticPr fontId="3"/>
  </si>
  <si>
    <t>1層目</t>
    <rPh sb="1" eb="2">
      <t>ソウ</t>
    </rPh>
    <rPh sb="2" eb="3">
      <t>メ</t>
    </rPh>
    <phoneticPr fontId="3"/>
  </si>
  <si>
    <t>以上</t>
    <phoneticPr fontId="3"/>
  </si>
  <si>
    <t>2層目</t>
    <rPh sb="1" eb="2">
      <t>ソウ</t>
    </rPh>
    <rPh sb="2" eb="3">
      <t>メ</t>
    </rPh>
    <phoneticPr fontId="3"/>
  </si>
  <si>
    <t>床（外気に接する部分）</t>
    <rPh sb="0" eb="1">
      <t>ユカ</t>
    </rPh>
    <rPh sb="2" eb="4">
      <t>ガイキ</t>
    </rPh>
    <rPh sb="5" eb="6">
      <t>セッ</t>
    </rPh>
    <rPh sb="8" eb="10">
      <t>ブブン</t>
    </rPh>
    <phoneticPr fontId="3"/>
  </si>
  <si>
    <t>床（その他の部分）</t>
    <rPh sb="0" eb="1">
      <t>ユカ</t>
    </rPh>
    <rPh sb="4" eb="5">
      <t>タ</t>
    </rPh>
    <rPh sb="6" eb="8">
      <t>ブブン</t>
    </rPh>
    <phoneticPr fontId="3"/>
  </si>
  <si>
    <t>基礎壁（外気に接する部分）</t>
    <rPh sb="0" eb="3">
      <t>キソカベ</t>
    </rPh>
    <rPh sb="4" eb="6">
      <t>ガイキ</t>
    </rPh>
    <rPh sb="7" eb="8">
      <t>セッ</t>
    </rPh>
    <rPh sb="10" eb="12">
      <t>ブブン</t>
    </rPh>
    <phoneticPr fontId="3"/>
  </si>
  <si>
    <t>基礎壁（その他の部分）</t>
    <rPh sb="0" eb="3">
      <t>キソカベ</t>
    </rPh>
    <rPh sb="6" eb="7">
      <t>タ</t>
    </rPh>
    <rPh sb="8" eb="10">
      <t>ブブン</t>
    </rPh>
    <phoneticPr fontId="3"/>
  </si>
  <si>
    <t>４　明細書（窓・ガラス）</t>
    <rPh sb="2" eb="5">
      <t>メイサイショ</t>
    </rPh>
    <rPh sb="6" eb="7">
      <t>マド</t>
    </rPh>
    <phoneticPr fontId="3"/>
  </si>
  <si>
    <t>図面上の番号</t>
  </si>
  <si>
    <t>工法</t>
    <rPh sb="0" eb="2">
      <t>コウホウ</t>
    </rPh>
    <phoneticPr fontId="3"/>
  </si>
  <si>
    <t>建具の仕様</t>
    <rPh sb="0" eb="2">
      <t>タテグ</t>
    </rPh>
    <rPh sb="3" eb="5">
      <t>シヨウ</t>
    </rPh>
    <phoneticPr fontId="3"/>
  </si>
  <si>
    <t>窓の種類</t>
    <rPh sb="0" eb="1">
      <t>マド</t>
    </rPh>
    <rPh sb="2" eb="4">
      <t>シュルイ</t>
    </rPh>
    <phoneticPr fontId="3"/>
  </si>
  <si>
    <t>ガラスの仕様</t>
    <rPh sb="4" eb="6">
      <t>シヨウ</t>
    </rPh>
    <phoneticPr fontId="3"/>
  </si>
  <si>
    <t>窓サイズ(mm)</t>
    <rPh sb="0" eb="1">
      <t>マド</t>
    </rPh>
    <phoneticPr fontId="3"/>
  </si>
  <si>
    <t>面積(㎡)</t>
    <phoneticPr fontId="3"/>
  </si>
  <si>
    <t>サイズ区分</t>
    <rPh sb="3" eb="5">
      <t>クブン</t>
    </rPh>
    <phoneticPr fontId="3"/>
  </si>
  <si>
    <t>熱貫流率(U値)[W/㎡・K]</t>
    <rPh sb="0" eb="4">
      <t>ネツカンリュウリツ</t>
    </rPh>
    <rPh sb="6" eb="7">
      <t>アタイ</t>
    </rPh>
    <phoneticPr fontId="3"/>
  </si>
  <si>
    <t>性能要件(U値)[W/㎡・K]</t>
    <rPh sb="0" eb="4">
      <t>セイノウヨウケン</t>
    </rPh>
    <rPh sb="6" eb="7">
      <t>アタイ</t>
    </rPh>
    <phoneticPr fontId="3"/>
  </si>
  <si>
    <t>幅(W)</t>
    <rPh sb="0" eb="1">
      <t>ハバ</t>
    </rPh>
    <phoneticPr fontId="3"/>
  </si>
  <si>
    <t>高さ(H)</t>
    <rPh sb="0" eb="1">
      <t>タカ</t>
    </rPh>
    <phoneticPr fontId="3"/>
  </si>
  <si>
    <t>窓</t>
    <rPh sb="0" eb="1">
      <t>マド</t>
    </rPh>
    <phoneticPr fontId="3"/>
  </si>
  <si>
    <t>以下</t>
    <rPh sb="0" eb="2">
      <t>イカ</t>
    </rPh>
    <phoneticPr fontId="3"/>
  </si>
  <si>
    <t>ガラス</t>
    <phoneticPr fontId="3"/>
  </si>
  <si>
    <t>ガラス交換</t>
    <rPh sb="3" eb="5">
      <t>コウカン</t>
    </rPh>
    <phoneticPr fontId="3"/>
  </si>
  <si>
    <t>５　明細書（玄関ドア）</t>
    <rPh sb="2" eb="5">
      <t>メイサイショ</t>
    </rPh>
    <rPh sb="6" eb="8">
      <t>ゲンカン</t>
    </rPh>
    <phoneticPr fontId="3"/>
  </si>
  <si>
    <t>断熱工法</t>
    <rPh sb="0" eb="4">
      <t>ダンネツコウホウ</t>
    </rPh>
    <phoneticPr fontId="3"/>
  </si>
  <si>
    <t>鉄骨造</t>
    <rPh sb="0" eb="3">
      <t>テッコツゾウ</t>
    </rPh>
    <phoneticPr fontId="3"/>
  </si>
  <si>
    <t>軸組充填</t>
  </si>
  <si>
    <t>カバー工法</t>
    <phoneticPr fontId="3"/>
  </si>
  <si>
    <t>鉄筋コンクリート造等</t>
    <rPh sb="0" eb="2">
      <t>テッキン</t>
    </rPh>
    <rPh sb="8" eb="9">
      <t>ゾウ</t>
    </rPh>
    <rPh sb="9" eb="10">
      <t>トウ</t>
    </rPh>
    <phoneticPr fontId="3"/>
  </si>
  <si>
    <t>枠組充填</t>
  </si>
  <si>
    <t>はつり工法</t>
    <phoneticPr fontId="3"/>
  </si>
  <si>
    <t>外張・内張</t>
    <phoneticPr fontId="3"/>
  </si>
  <si>
    <t>内窓設置</t>
    <rPh sb="0" eb="2">
      <t>ウチマド</t>
    </rPh>
    <rPh sb="2" eb="4">
      <t>セッチ</t>
    </rPh>
    <phoneticPr fontId="3"/>
  </si>
  <si>
    <t>改修有無</t>
    <rPh sb="0" eb="2">
      <t>カイシュウ</t>
    </rPh>
    <rPh sb="2" eb="4">
      <t>ウム</t>
    </rPh>
    <phoneticPr fontId="3"/>
  </si>
  <si>
    <t>内断熱</t>
    <rPh sb="1" eb="3">
      <t>ダンネツ</t>
    </rPh>
    <phoneticPr fontId="3"/>
  </si>
  <si>
    <t>外断熱</t>
    <phoneticPr fontId="3"/>
  </si>
  <si>
    <t>両面断熱</t>
    <phoneticPr fontId="3"/>
  </si>
  <si>
    <t>エネルギー計算結果早見表</t>
    <rPh sb="5" eb="7">
      <t>ケイサン</t>
    </rPh>
    <rPh sb="7" eb="9">
      <t>ケッカ</t>
    </rPh>
    <rPh sb="9" eb="12">
      <t>ハヤミヒョウ</t>
    </rPh>
    <phoneticPr fontId="3"/>
  </si>
  <si>
    <t>断熱改修部位数</t>
    <rPh sb="4" eb="7">
      <t>ブイスウ</t>
    </rPh>
    <phoneticPr fontId="3"/>
  </si>
  <si>
    <t>組合せ
番号</t>
    <rPh sb="4" eb="6">
      <t>バンゴウ</t>
    </rPh>
    <phoneticPr fontId="3"/>
  </si>
  <si>
    <t>天井</t>
  </si>
  <si>
    <t>外壁</t>
  </si>
  <si>
    <t>床</t>
  </si>
  <si>
    <t>窓・ガラス</t>
    <phoneticPr fontId="3"/>
  </si>
  <si>
    <t>最低
改修率</t>
    <phoneticPr fontId="3"/>
  </si>
  <si>
    <t>4部位</t>
  </si>
  <si>
    <t>3部位</t>
  </si>
  <si>
    <t>2部位</t>
  </si>
  <si>
    <t>1部位</t>
  </si>
  <si>
    <t>性能要件</t>
    <rPh sb="0" eb="4">
      <t>セイノウヨウケン</t>
    </rPh>
    <phoneticPr fontId="3"/>
  </si>
  <si>
    <t>■木造又は鉄骨造</t>
    <rPh sb="1" eb="3">
      <t>モクゾウ</t>
    </rPh>
    <rPh sb="3" eb="4">
      <t>マタ</t>
    </rPh>
    <rPh sb="5" eb="8">
      <t>テッコツゾウ</t>
    </rPh>
    <phoneticPr fontId="3"/>
  </si>
  <si>
    <t>部位</t>
  </si>
  <si>
    <t>屋根</t>
  </si>
  <si>
    <t>R</t>
  </si>
  <si>
    <t>床（外気に接する部分）</t>
  </si>
  <si>
    <t>床（その他の部分）</t>
  </si>
  <si>
    <t>基礎壁（外気に接する部分）</t>
  </si>
  <si>
    <t>基礎壁（その他の部分）</t>
  </si>
  <si>
    <t>基準単価</t>
    <rPh sb="0" eb="4">
      <t>キジュンタンカ</t>
    </rPh>
    <phoneticPr fontId="3"/>
  </si>
  <si>
    <t>■断熱材</t>
    <rPh sb="1" eb="4">
      <t>ダンネツザイ</t>
    </rPh>
    <phoneticPr fontId="3"/>
  </si>
  <si>
    <t>λ値</t>
    <phoneticPr fontId="3"/>
  </si>
  <si>
    <t>グレード</t>
  </si>
  <si>
    <t>基準単価</t>
  </si>
  <si>
    <t>住宅金融支援機構の区分</t>
    <rPh sb="0" eb="8">
      <t>ジュウタクキンユウシエンキコウ</t>
    </rPh>
    <rPh sb="9" eb="11">
      <t>クブン</t>
    </rPh>
    <phoneticPr fontId="3"/>
  </si>
  <si>
    <t>超過</t>
    <rPh sb="0" eb="2">
      <t>チョウカ</t>
    </rPh>
    <phoneticPr fontId="3"/>
  </si>
  <si>
    <t>～</t>
    <phoneticPr fontId="3"/>
  </si>
  <si>
    <t>D1</t>
  </si>
  <si>
    <t>F</t>
    <phoneticPr fontId="3"/>
  </si>
  <si>
    <t>D2</t>
  </si>
  <si>
    <t>E,D</t>
    <phoneticPr fontId="3"/>
  </si>
  <si>
    <t>D3</t>
  </si>
  <si>
    <t>C</t>
    <phoneticPr fontId="3"/>
  </si>
  <si>
    <t>D4</t>
  </si>
  <si>
    <t>-</t>
  </si>
  <si>
    <t>B,A</t>
    <phoneticPr fontId="3"/>
  </si>
  <si>
    <t>断熱工法</t>
    <rPh sb="0" eb="2">
      <t>ダンネツ</t>
    </rPh>
    <rPh sb="2" eb="4">
      <t>コウホウ</t>
    </rPh>
    <phoneticPr fontId="3"/>
  </si>
  <si>
    <t>サイズ</t>
    <phoneticPr fontId="3"/>
  </si>
  <si>
    <t>大</t>
    <rPh sb="0" eb="1">
      <t>ダイ</t>
    </rPh>
    <phoneticPr fontId="3"/>
  </si>
  <si>
    <t>中</t>
    <rPh sb="0" eb="1">
      <t>チュウ</t>
    </rPh>
    <phoneticPr fontId="3"/>
  </si>
  <si>
    <t>小</t>
    <rPh sb="0" eb="1">
      <t>ショウ</t>
    </rPh>
    <phoneticPr fontId="3"/>
  </si>
  <si>
    <t>極小</t>
    <rPh sb="0" eb="2">
      <t>キョクショウ</t>
    </rPh>
    <phoneticPr fontId="3"/>
  </si>
  <si>
    <t>グレード区分</t>
    <rPh sb="4" eb="6">
      <t>クブン</t>
    </rPh>
    <phoneticPr fontId="3"/>
  </si>
  <si>
    <t>U値</t>
    <phoneticPr fontId="3"/>
  </si>
  <si>
    <t>対象外</t>
    <rPh sb="0" eb="3">
      <t>タイショウガイ</t>
    </rPh>
    <phoneticPr fontId="3"/>
  </si>
  <si>
    <t>サイズ（窓）</t>
    <rPh sb="4" eb="5">
      <t>マド</t>
    </rPh>
    <phoneticPr fontId="3"/>
  </si>
  <si>
    <t>未満</t>
    <rPh sb="0" eb="2">
      <t>ミマン</t>
    </rPh>
    <phoneticPr fontId="3"/>
  </si>
  <si>
    <t>サイズ（ガラス）</t>
    <phoneticPr fontId="3"/>
  </si>
  <si>
    <t>計算用</t>
    <rPh sb="0" eb="3">
      <t>ケイサンヨウ</t>
    </rPh>
    <phoneticPr fontId="3"/>
  </si>
  <si>
    <t>指標</t>
    <rPh sb="0" eb="2">
      <t>シヒョウ</t>
    </rPh>
    <phoneticPr fontId="3"/>
  </si>
  <si>
    <t>断熱工法</t>
  </si>
  <si>
    <t xml:space="preserve">  別紙４　電力需要計算書</t>
    <rPh sb="2" eb="4">
      <t>ベッシ</t>
    </rPh>
    <rPh sb="6" eb="13">
      <t>デンリョクジュヨウケイサンショ</t>
    </rPh>
    <phoneticPr fontId="13"/>
  </si>
  <si>
    <t>申請日</t>
    <rPh sb="0" eb="3">
      <t>シンセイビ</t>
    </rPh>
    <phoneticPr fontId="3"/>
  </si>
  <si>
    <t>申請者</t>
    <rPh sb="0" eb="3">
      <t>シンセイシャ</t>
    </rPh>
    <phoneticPr fontId="3"/>
  </si>
  <si>
    <t>直近１年間の電力需要（単位：kWh）</t>
    <phoneticPr fontId="3"/>
  </si>
  <si>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3"/>
  </si>
  <si>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3"/>
  </si>
  <si>
    <t>根拠資料として、電気料金の請求書、検針票、電力会社の契約者専用ウェブサイトの該当ページ等の写し等を提出すること</t>
    <rPh sb="0" eb="4">
      <t>コンキョシリョウ</t>
    </rPh>
    <rPh sb="47" eb="48">
      <t>トウ</t>
    </rPh>
    <rPh sb="49" eb="51">
      <t>テイシュツ</t>
    </rPh>
    <phoneticPr fontId="3"/>
  </si>
  <si>
    <t>契約①</t>
    <rPh sb="0" eb="2">
      <t>ケイヤク</t>
    </rPh>
    <phoneticPr fontId="3"/>
  </si>
  <si>
    <t>契約②</t>
    <rPh sb="0" eb="2">
      <t>ケイヤク</t>
    </rPh>
    <phoneticPr fontId="3"/>
  </si>
  <si>
    <t>契約③</t>
    <rPh sb="0" eb="2">
      <t>ケイヤク</t>
    </rPh>
    <phoneticPr fontId="3"/>
  </si>
  <si>
    <t>契約④</t>
    <rPh sb="0" eb="2">
      <t>ケイヤク</t>
    </rPh>
    <phoneticPr fontId="3"/>
  </si>
  <si>
    <t>契約⑤</t>
    <rPh sb="0" eb="2">
      <t>ケイヤク</t>
    </rPh>
    <phoneticPr fontId="3"/>
  </si>
  <si>
    <t>年</t>
    <rPh sb="0" eb="1">
      <t>ネン</t>
    </rPh>
    <phoneticPr fontId="3"/>
  </si>
  <si>
    <t>月</t>
    <rPh sb="0" eb="1">
      <t>ガツ</t>
    </rPh>
    <phoneticPr fontId="3"/>
  </si>
  <si>
    <t>月</t>
    <phoneticPr fontId="3"/>
  </si>
  <si>
    <t>月</t>
  </si>
  <si>
    <t>別紙５</t>
    <phoneticPr fontId="3"/>
  </si>
  <si>
    <t>　　　京都市脱炭素先行地域づくり事業補助金に係る設備導入に関する同意書</t>
    <phoneticPr fontId="3"/>
  </si>
  <si>
    <t>令和　年　月　日</t>
    <rPh sb="0" eb="2">
      <t>レイワ</t>
    </rPh>
    <phoneticPr fontId="3"/>
  </si>
  <si>
    <t>　次の同意事項の内容に同意し、申請内容に間違いがないことを確認しました。</t>
    <phoneticPr fontId="3"/>
  </si>
  <si>
    <t>区分</t>
    <rPh sb="0" eb="2">
      <t>クブン</t>
    </rPh>
    <phoneticPr fontId="4"/>
  </si>
  <si>
    <t>法人名（名称及び代表者の職・氏名）又は氏名</t>
    <phoneticPr fontId="4"/>
  </si>
  <si>
    <t>申請者</t>
    <rPh sb="0" eb="3">
      <t>シンセイシャ</t>
    </rPh>
    <phoneticPr fontId="4"/>
  </si>
  <si>
    <t>　PPA事業者又はリース事
　業者</t>
    <phoneticPr fontId="4"/>
  </si>
  <si>
    <t>導入設備使用者</t>
    <rPh sb="0" eb="2">
      <t>ドウニュウ</t>
    </rPh>
    <phoneticPr fontId="4"/>
  </si>
  <si>
    <t>電力販売又はリースで
設置する設備の使用者</t>
    <phoneticPr fontId="4"/>
  </si>
  <si>
    <t>設置場所所有者</t>
  </si>
  <si>
    <t>　申請者及び導入設備使
　用者と異なる場合</t>
    <rPh sb="6" eb="8">
      <t>ドウニュウ</t>
    </rPh>
    <phoneticPr fontId="4"/>
  </si>
  <si>
    <t>【同意事項】</t>
    <phoneticPr fontId="4"/>
  </si>
  <si>
    <t>　申請者が補助事業を実施すること及び補助金の交付を申請すること</t>
    <rPh sb="1" eb="4">
      <t>シンセイシャ</t>
    </rPh>
    <rPh sb="5" eb="7">
      <t>ホジョ</t>
    </rPh>
    <rPh sb="7" eb="9">
      <t>ジギョウ</t>
    </rPh>
    <rPh sb="10" eb="12">
      <t>ジッシ</t>
    </rPh>
    <rPh sb="16" eb="17">
      <t>オヨ</t>
    </rPh>
    <rPh sb="18" eb="21">
      <t>ホジョキン</t>
    </rPh>
    <rPh sb="22" eb="24">
      <t>コウフ</t>
    </rPh>
    <rPh sb="25" eb="27">
      <t>シンセイ</t>
    </rPh>
    <phoneticPr fontId="3"/>
  </si>
  <si>
    <t>　交付決定又は事業開始承認の結果については、申請者に通知すること</t>
    <phoneticPr fontId="3"/>
  </si>
  <si>
    <t>　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3"/>
  </si>
  <si>
    <t>　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4" eb="5">
      <t>オヨ</t>
    </rPh>
    <rPh sb="50" eb="52">
      <t>シチョウ</t>
    </rPh>
    <rPh sb="69" eb="71">
      <t>シチョウ</t>
    </rPh>
    <phoneticPr fontId="3"/>
  </si>
  <si>
    <t>　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まで継続すること</t>
    <rPh sb="20" eb="22">
      <t>ヨウコウ</t>
    </rPh>
    <rPh sb="101" eb="102">
      <t>スク</t>
    </rPh>
    <phoneticPr fontId="3"/>
  </si>
  <si>
    <t>別紙６</t>
    <phoneticPr fontId="3"/>
  </si>
  <si>
    <t>　　　京都市脱炭素先行地域づくり事業補助金に係る設置施設に関する同意書</t>
  </si>
  <si>
    <t>（宛先）京都市長</t>
    <rPh sb="4" eb="8">
      <t>キョウトシチョウ</t>
    </rPh>
    <phoneticPr fontId="4"/>
  </si>
  <si>
    <t>設置場所所有者</t>
    <phoneticPr fontId="3"/>
  </si>
  <si>
    <t>共有名義の場合は、申請者以外の
名義人について記載すること。</t>
    <phoneticPr fontId="3"/>
  </si>
  <si>
    <t>　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6" eb="8">
      <t>ホウテイ</t>
    </rPh>
    <rPh sb="8" eb="10">
      <t>タイヨウ</t>
    </rPh>
    <rPh sb="10" eb="12">
      <t>ネンスウ</t>
    </rPh>
    <rPh sb="13" eb="15">
      <t>ケイカ</t>
    </rPh>
    <rPh sb="20" eb="22">
      <t>キカン</t>
    </rPh>
    <rPh sb="131" eb="133">
      <t>シチョウ</t>
    </rPh>
    <phoneticPr fontId="3"/>
  </si>
  <si>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3"/>
  </si>
  <si>
    <t>□</t>
    <phoneticPr fontId="3"/>
  </si>
  <si>
    <t>明るさセンサによる制御</t>
    <rPh sb="0" eb="1">
      <t>アカ</t>
    </rPh>
    <rPh sb="9" eb="11">
      <t>セイギョ</t>
    </rPh>
    <phoneticPr fontId="3"/>
  </si>
  <si>
    <t>W1</t>
  </si>
  <si>
    <t>W1</t>
    <phoneticPr fontId="3"/>
  </si>
  <si>
    <t>W2</t>
  </si>
  <si>
    <t>W2</t>
    <phoneticPr fontId="3"/>
  </si>
  <si>
    <t>W3</t>
  </si>
  <si>
    <t>W3</t>
    <phoneticPr fontId="3"/>
  </si>
  <si>
    <t>W4</t>
  </si>
  <si>
    <t>W4</t>
    <phoneticPr fontId="3"/>
  </si>
  <si>
    <t/>
  </si>
  <si>
    <t>　京都市脱炭素先行地域づくり事業補助金交付要綱第１１条第１項の規定により、　　　年　　月　　日付けで京都市指令環地第　　号にて交付決定通知を受けた　　　　　年　　月　　日付けの交付申請内容の変更について、下記のとおり承認申請を行います。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</si>
</sst>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quot;円&quot;"/>
    <numFmt numFmtId="178" formatCode="0.0_);[Red]\(0.0\)"/>
    <numFmt numFmtId="179" formatCode="#,##0.0;[Red]\-#,##0.0"/>
    <numFmt numFmtId="180" formatCode="#,##0.0000;[Red]\-#,##0.0000"/>
    <numFmt numFmtId="181" formatCode="#,##0.000;[Red]\-#,##0.000"/>
  </numFmts>
  <fonts count="39">
    <font>
      <sz val="11"/>
      <color theme="1"/>
      <name val="ＭＳ Ｐゴシック"/>
      <family val="2"/>
      <charset val="128"/>
    </font>
    <font>
      <sz val="11"/>
      <color theme="1"/>
      <name val="ＭＳ Ｐゴシック"/>
      <family val="2"/>
      <charset val="128"/>
    </font>
    <font>
      <sz val="12"/>
      <name val="ＭＳ 明朝"/>
      <family val="1"/>
      <charset val="128"/>
    </font>
    <font>
      <sz val="6"/>
      <name val="ＭＳ Ｐゴシック"/>
      <family val="2"/>
      <charset val="128"/>
    </font>
    <font>
      <sz val="6"/>
      <name val="游ゴシック"/>
      <family val="3"/>
      <charset val="128"/>
      <scheme val="minor"/>
    </font>
    <font>
      <sz val="11"/>
      <name val="ＭＳ 明朝"/>
      <family val="1"/>
      <charset val="128"/>
    </font>
    <font>
      <sz val="11"/>
      <name val="ＭＳ Ｐゴシック"/>
      <family val="2"/>
      <charset val="128"/>
    </font>
    <font>
      <sz val="10.5"/>
      <name val="ＭＳ 明朝"/>
      <family val="1"/>
      <charset val="128"/>
    </font>
    <font>
      <sz val="12"/>
      <name val="ＭＳ ゴシック"/>
      <family val="3"/>
      <charset val="128"/>
    </font>
    <font>
      <sz val="10"/>
      <name val="ＭＳ Ｐ明朝"/>
      <family val="1"/>
      <charset val="128"/>
    </font>
    <font>
      <sz val="10"/>
      <name val="ＭＳ 明朝"/>
      <family val="1"/>
      <charset val="128"/>
    </font>
    <font>
      <sz val="10.5"/>
      <name val="游ゴシック"/>
      <family val="2"/>
      <scheme val="minor"/>
    </font>
    <font>
      <sz val="11"/>
      <name val="メイリオ"/>
      <family val="3"/>
      <charset val="128"/>
    </font>
    <font>
      <sz val="6"/>
      <name val="游ゴシック"/>
      <family val="2"/>
      <charset val="128"/>
      <scheme val="minor"/>
    </font>
    <font>
      <sz val="14"/>
      <name val="ＭＳ ゴシック"/>
      <family val="3"/>
      <charset val="128"/>
    </font>
    <font>
      <sz val="11"/>
      <name val="ＭＳ Ｐゴシック"/>
      <family val="3"/>
      <charset val="128"/>
    </font>
    <font>
      <sz val="11"/>
      <name val="ＭＳ ゴシック"/>
      <family val="3"/>
      <charset val="128"/>
    </font>
    <font>
      <vertAlign val="superscript"/>
      <sz val="11"/>
      <name val="ＭＳ ゴシック"/>
      <family val="3"/>
      <charset val="128"/>
    </font>
    <font>
      <sz val="10"/>
      <name val="ＭＳ ゴシック"/>
      <family val="3"/>
      <charset val="128"/>
    </font>
    <font>
      <b/>
      <sz val="11"/>
      <name val="ＭＳ ゴシック"/>
      <family val="3"/>
      <charset val="128"/>
    </font>
    <font>
      <sz val="9"/>
      <name val="ＭＳ 明朝"/>
      <family val="1"/>
      <charset val="128"/>
    </font>
    <font>
      <sz val="9"/>
      <name val="ＭＳ 明朝"/>
      <family val="3"/>
      <charset val="128"/>
    </font>
    <font>
      <sz val="9"/>
      <name val="ＭＳ ゴシック"/>
      <family val="3"/>
      <charset val="128"/>
    </font>
    <font>
      <u/>
      <sz val="9"/>
      <name val="ＭＳ ゴシック"/>
      <family val="3"/>
      <charset val="128"/>
    </font>
    <font>
      <u/>
      <sz val="11"/>
      <name val="ＭＳ 明朝"/>
      <family val="1"/>
      <charset val="128"/>
    </font>
    <font>
      <sz val="9"/>
      <name val="ＭＳ Ｐゴシック"/>
      <family val="3"/>
      <charset val="128"/>
    </font>
    <font>
      <sz val="9"/>
      <name val="ＭＳ Ｐゴシック"/>
      <family val="2"/>
      <charset val="128"/>
    </font>
    <font>
      <u/>
      <sz val="9"/>
      <name val="ＭＳ 明朝"/>
      <family val="1"/>
      <charset val="128"/>
    </font>
    <font>
      <sz val="9"/>
      <name val="メイリオ"/>
      <family val="3"/>
      <charset val="128"/>
    </font>
    <font>
      <sz val="10"/>
      <name val="メイリオ"/>
      <family val="3"/>
      <charset val="128"/>
    </font>
    <font>
      <u/>
      <sz val="11"/>
      <name val="ＭＳ ゴシック"/>
      <family val="3"/>
      <charset val="128"/>
    </font>
    <font>
      <b/>
      <sz val="11"/>
      <name val="ＭＳ 明朝"/>
      <family val="1"/>
      <charset val="128"/>
    </font>
    <font>
      <b/>
      <sz val="11"/>
      <name val="ＭＳ Ｐゴシック"/>
      <family val="3"/>
      <charset val="128"/>
    </font>
    <font>
      <sz val="12"/>
      <name val="ＭＳ Ｐゴシック"/>
      <family val="3"/>
      <charset val="128"/>
    </font>
    <font>
      <b/>
      <sz val="12"/>
      <name val="ＭＳ Ｐゴシック"/>
      <family val="3"/>
      <charset val="128"/>
    </font>
    <font>
      <b/>
      <sz val="9"/>
      <color indexed="81"/>
      <name val="MS P ゴシック"/>
      <family val="3"/>
      <charset val="128"/>
    </font>
    <font>
      <sz val="9"/>
      <color indexed="81"/>
      <name val="MS P ゴシック"/>
      <family val="3"/>
      <charset val="128"/>
    </font>
    <font>
      <sz val="12"/>
      <name val="ＭＳ Ｐゴシック"/>
      <family val="2"/>
      <charset val="128"/>
    </font>
    <font>
      <b/>
      <sz val="9"/>
      <color indexed="10"/>
      <name val="MS P ゴシック"/>
      <family val="3"/>
      <charset val="128"/>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rgb="FFFFFF00"/>
        <bgColor indexed="64"/>
      </patternFill>
    </fill>
  </fills>
  <borders count="7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style="thin">
        <color auto="1"/>
      </top>
      <bottom/>
      <diagonal/>
    </border>
    <border>
      <left/>
      <right style="thin">
        <color auto="1"/>
      </right>
      <top style="thin">
        <color auto="1"/>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auto="1"/>
      </left>
      <right style="thin">
        <color auto="1"/>
      </right>
      <top style="double">
        <color indexed="64"/>
      </top>
      <bottom style="thin">
        <color auto="1"/>
      </bottom>
      <diagonal/>
    </border>
    <border>
      <left style="thin">
        <color indexed="64"/>
      </left>
      <right style="thin">
        <color indexed="64"/>
      </right>
      <top style="double">
        <color indexed="64"/>
      </top>
      <bottom style="dashed">
        <color indexed="64"/>
      </bottom>
      <diagonal/>
    </border>
    <border>
      <left style="thin">
        <color auto="1"/>
      </left>
      <right/>
      <top style="double">
        <color indexed="64"/>
      </top>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827">
    <xf numFmtId="0" fontId="0" fillId="0" borderId="0" xfId="0">
      <alignment vertical="center"/>
    </xf>
    <xf numFmtId="0" fontId="2" fillId="2" borderId="0" xfId="0" applyFont="1" applyFill="1">
      <alignment vertical="center"/>
    </xf>
    <xf numFmtId="0" fontId="2" fillId="2" borderId="0" xfId="0" applyFont="1" applyFill="1" applyAlignment="1">
      <alignment horizontal="left" vertical="center"/>
    </xf>
    <xf numFmtId="0" fontId="5" fillId="2" borderId="0" xfId="0" applyFont="1" applyFill="1">
      <alignment vertical="center"/>
    </xf>
    <xf numFmtId="0" fontId="6" fillId="2" borderId="0" xfId="0" applyFont="1" applyFill="1">
      <alignment vertical="center"/>
    </xf>
    <xf numFmtId="0" fontId="6" fillId="0" borderId="0" xfId="0" applyFont="1">
      <alignment vertical="center"/>
    </xf>
    <xf numFmtId="0" fontId="7" fillId="2" borderId="0" xfId="0" applyFont="1" applyFill="1">
      <alignment vertical="center"/>
    </xf>
    <xf numFmtId="0" fontId="5" fillId="2" borderId="0" xfId="0" applyFont="1" applyFill="1" applyAlignment="1">
      <alignment horizontal="right" vertical="center"/>
    </xf>
    <xf numFmtId="0" fontId="8" fillId="2" borderId="0" xfId="0" applyFont="1" applyFill="1">
      <alignment vertical="center"/>
    </xf>
    <xf numFmtId="0" fontId="2" fillId="2" borderId="0" xfId="0" applyFont="1" applyFill="1" applyAlignment="1">
      <alignment horizontal="center" vertical="center"/>
    </xf>
    <xf numFmtId="0" fontId="2" fillId="2" borderId="4" xfId="0" applyFont="1" applyFill="1" applyBorder="1">
      <alignment vertical="center"/>
    </xf>
    <xf numFmtId="0" fontId="2" fillId="2" borderId="5" xfId="0" applyFont="1" applyFill="1" applyBorder="1">
      <alignment vertical="center"/>
    </xf>
    <xf numFmtId="0" fontId="2" fillId="2" borderId="6" xfId="0" applyFont="1" applyFill="1" applyBorder="1">
      <alignment vertical="center"/>
    </xf>
    <xf numFmtId="0" fontId="2" fillId="2" borderId="7" xfId="0" applyFont="1" applyFill="1" applyBorder="1" applyAlignment="1">
      <alignment vertical="top"/>
    </xf>
    <xf numFmtId="0" fontId="2" fillId="2" borderId="5" xfId="0" applyFont="1" applyFill="1" applyBorder="1" applyAlignment="1">
      <alignment vertical="top"/>
    </xf>
    <xf numFmtId="0" fontId="6" fillId="2" borderId="0" xfId="0" applyFont="1" applyFill="1" applyAlignment="1">
      <alignment horizontal="center" vertical="center" shrinkToFit="1"/>
    </xf>
    <xf numFmtId="0" fontId="2" fillId="2" borderId="10" xfId="0" applyFont="1" applyFill="1" applyBorder="1" applyAlignment="1">
      <alignment vertical="center" shrinkToFit="1"/>
    </xf>
    <xf numFmtId="0" fontId="10" fillId="2" borderId="0" xfId="0" applyFont="1" applyFill="1" applyAlignment="1">
      <alignment horizontal="left" vertical="center"/>
    </xf>
    <xf numFmtId="0" fontId="6" fillId="2" borderId="0" xfId="0" applyFont="1" applyFill="1" applyAlignment="1">
      <alignment horizontal="left" vertical="center"/>
    </xf>
    <xf numFmtId="0" fontId="2" fillId="2" borderId="0" xfId="0" applyFont="1" applyFill="1" applyAlignment="1">
      <alignment horizontal="right" vertical="center"/>
    </xf>
    <xf numFmtId="0" fontId="7" fillId="2" borderId="0" xfId="0" applyFont="1" applyFill="1" applyAlignment="1">
      <alignment horizontal="right" vertical="center"/>
    </xf>
    <xf numFmtId="0" fontId="11" fillId="2" borderId="0" xfId="0" applyFont="1" applyFill="1">
      <alignment vertical="center"/>
    </xf>
    <xf numFmtId="0" fontId="2" fillId="2" borderId="0" xfId="0" applyFont="1" applyFill="1" applyAlignment="1">
      <alignment vertical="center" wrapText="1"/>
    </xf>
    <xf numFmtId="0" fontId="2" fillId="2" borderId="2" xfId="0" applyFont="1" applyFill="1" applyBorder="1" applyAlignment="1">
      <alignment horizontal="center" vertical="center"/>
    </xf>
    <xf numFmtId="0" fontId="2" fillId="2" borderId="2" xfId="0" applyFont="1" applyFill="1" applyBorder="1" applyAlignment="1">
      <alignment vertical="center" shrinkToFit="1"/>
    </xf>
    <xf numFmtId="0" fontId="2" fillId="2" borderId="0" xfId="0" applyFont="1" applyFill="1" applyAlignment="1">
      <alignment horizontal="right"/>
    </xf>
    <xf numFmtId="0" fontId="2" fillId="0" borderId="0" xfId="0" applyFont="1">
      <alignment vertical="center"/>
    </xf>
    <xf numFmtId="0" fontId="5" fillId="0" borderId="0" xfId="0" applyFont="1" applyAlignment="1">
      <alignment horizontal="left" vertical="center"/>
    </xf>
    <xf numFmtId="0" fontId="5" fillId="0" borderId="0" xfId="0" applyFont="1">
      <alignment vertical="center"/>
    </xf>
    <xf numFmtId="0" fontId="12" fillId="2" borderId="0" xfId="0" applyFont="1" applyFill="1">
      <alignment vertical="center"/>
    </xf>
    <xf numFmtId="0" fontId="14" fillId="2" borderId="0" xfId="0" applyFont="1" applyFill="1" applyAlignment="1">
      <alignment horizontal="left" vertical="center"/>
    </xf>
    <xf numFmtId="0" fontId="10" fillId="2" borderId="0" xfId="0" applyFont="1" applyFill="1">
      <alignment vertical="center"/>
    </xf>
    <xf numFmtId="0" fontId="15" fillId="0" borderId="0" xfId="0" applyFont="1" applyAlignment="1">
      <alignment vertical="center" shrinkToFit="1"/>
    </xf>
    <xf numFmtId="0" fontId="15" fillId="0" borderId="0" xfId="0" applyFont="1">
      <alignment vertical="center"/>
    </xf>
    <xf numFmtId="0" fontId="5" fillId="3" borderId="1" xfId="0" applyFont="1" applyFill="1" applyBorder="1" applyAlignment="1" applyProtection="1">
      <alignment horizontal="center" vertical="center"/>
      <protection locked="0"/>
    </xf>
    <xf numFmtId="0" fontId="5" fillId="2" borderId="2" xfId="0" applyFont="1" applyFill="1" applyBorder="1">
      <alignment vertical="center"/>
    </xf>
    <xf numFmtId="0" fontId="5" fillId="2" borderId="0" xfId="0" applyFont="1" applyFill="1" applyAlignment="1">
      <alignment horizontal="left" vertical="center"/>
    </xf>
    <xf numFmtId="0" fontId="10" fillId="2" borderId="0" xfId="0" applyFont="1" applyFill="1" applyAlignment="1">
      <alignment horizontal="right"/>
    </xf>
    <xf numFmtId="0" fontId="5" fillId="2" borderId="0" xfId="0" applyFont="1" applyFill="1" applyAlignment="1">
      <alignment vertical="center" wrapText="1"/>
    </xf>
    <xf numFmtId="0" fontId="16" fillId="2" borderId="0" xfId="0" applyFont="1" applyFill="1" applyAlignment="1">
      <alignment horizontal="left" vertical="center"/>
    </xf>
    <xf numFmtId="0" fontId="19" fillId="4" borderId="7" xfId="0" applyFont="1" applyFill="1" applyBorder="1" applyAlignment="1">
      <alignment horizontal="left" vertical="center"/>
    </xf>
    <xf numFmtId="0" fontId="5" fillId="4" borderId="5" xfId="0" applyFont="1" applyFill="1" applyBorder="1" applyAlignment="1">
      <alignment horizontal="left" vertical="center"/>
    </xf>
    <xf numFmtId="0" fontId="5" fillId="4" borderId="5" xfId="0" applyFont="1" applyFill="1" applyBorder="1">
      <alignment vertical="center"/>
    </xf>
    <xf numFmtId="0" fontId="5" fillId="4" borderId="6" xfId="0" applyFont="1" applyFill="1" applyBorder="1">
      <alignment vertical="center"/>
    </xf>
    <xf numFmtId="0" fontId="5" fillId="4" borderId="4" xfId="0" applyFont="1" applyFill="1" applyBorder="1" applyAlignment="1">
      <alignment horizontal="left" vertical="center"/>
    </xf>
    <xf numFmtId="0" fontId="5" fillId="2" borderId="7" xfId="0" applyFont="1" applyFill="1" applyBorder="1" applyAlignment="1">
      <alignment horizontal="left" vertical="center"/>
    </xf>
    <xf numFmtId="0" fontId="5" fillId="2" borderId="5" xfId="0" applyFont="1" applyFill="1" applyBorder="1" applyAlignment="1">
      <alignment horizontal="left" vertical="center"/>
    </xf>
    <xf numFmtId="0" fontId="5" fillId="2" borderId="5" xfId="0" applyFont="1" applyFill="1" applyBorder="1">
      <alignment vertical="center"/>
    </xf>
    <xf numFmtId="0" fontId="5" fillId="2" borderId="6" xfId="0" applyFont="1" applyFill="1" applyBorder="1">
      <alignment vertical="center"/>
    </xf>
    <xf numFmtId="0" fontId="5" fillId="2" borderId="4" xfId="0" applyFont="1" applyFill="1" applyBorder="1" applyAlignment="1">
      <alignment horizontal="left" vertical="center"/>
    </xf>
    <xf numFmtId="0" fontId="5" fillId="2" borderId="8" xfId="0" applyFont="1" applyFill="1" applyBorder="1">
      <alignment vertical="center"/>
    </xf>
    <xf numFmtId="0" fontId="5" fillId="2" borderId="19" xfId="0" applyFont="1" applyFill="1" applyBorder="1">
      <alignment vertical="center"/>
    </xf>
    <xf numFmtId="0" fontId="20" fillId="2" borderId="4" xfId="0" applyFont="1" applyFill="1" applyBorder="1" applyAlignment="1">
      <alignment horizontal="left" vertical="top"/>
    </xf>
    <xf numFmtId="0" fontId="10" fillId="2" borderId="4" xfId="0" applyFont="1" applyFill="1" applyBorder="1" applyAlignment="1">
      <alignment horizontal="left" vertical="center"/>
    </xf>
    <xf numFmtId="0" fontId="20" fillId="2" borderId="9" xfId="0" applyFont="1" applyFill="1" applyBorder="1" applyAlignment="1">
      <alignment horizontal="left" vertical="top"/>
    </xf>
    <xf numFmtId="0" fontId="5" fillId="4" borderId="20" xfId="0" applyFont="1" applyFill="1" applyBorder="1" applyAlignment="1">
      <alignment horizontal="left" vertical="center"/>
    </xf>
    <xf numFmtId="0" fontId="10" fillId="2" borderId="4" xfId="0" applyFont="1" applyFill="1" applyBorder="1">
      <alignment vertical="center"/>
    </xf>
    <xf numFmtId="0" fontId="20" fillId="2" borderId="0" xfId="0" applyFont="1" applyFill="1">
      <alignment vertical="center"/>
    </xf>
    <xf numFmtId="0" fontId="5" fillId="4" borderId="4" xfId="0" applyFont="1" applyFill="1" applyBorder="1">
      <alignment vertical="center"/>
    </xf>
    <xf numFmtId="0" fontId="20" fillId="2" borderId="0" xfId="0" applyFont="1" applyFill="1" applyAlignment="1">
      <alignment vertical="top"/>
    </xf>
    <xf numFmtId="0" fontId="5" fillId="2" borderId="9" xfId="0" applyFont="1" applyFill="1" applyBorder="1" applyAlignment="1">
      <alignment horizontal="left" vertical="center"/>
    </xf>
    <xf numFmtId="0" fontId="20" fillId="2" borderId="10" xfId="0" applyFont="1" applyFill="1" applyBorder="1">
      <alignment vertical="center"/>
    </xf>
    <xf numFmtId="0" fontId="5" fillId="2" borderId="4" xfId="0" applyFont="1" applyFill="1" applyBorder="1">
      <alignment vertical="center"/>
    </xf>
    <xf numFmtId="0" fontId="5" fillId="2" borderId="0" xfId="0" applyFont="1" applyFill="1" applyAlignment="1">
      <alignment vertical="center" shrinkToFit="1"/>
    </xf>
    <xf numFmtId="0" fontId="5" fillId="2" borderId="4" xfId="0" applyFont="1" applyFill="1" applyBorder="1" applyAlignment="1">
      <alignment vertical="center" wrapText="1"/>
    </xf>
    <xf numFmtId="0" fontId="5" fillId="3" borderId="7" xfId="0" applyFont="1" applyFill="1" applyBorder="1" applyAlignment="1" applyProtection="1">
      <alignment horizontal="center" vertical="top"/>
      <protection locked="0"/>
    </xf>
    <xf numFmtId="0" fontId="5" fillId="4" borderId="21" xfId="0" applyFont="1" applyFill="1" applyBorder="1">
      <alignment vertical="center"/>
    </xf>
    <xf numFmtId="0" fontId="5" fillId="2" borderId="21" xfId="0" applyFont="1" applyFill="1" applyBorder="1" applyAlignment="1">
      <alignment vertical="center" wrapText="1"/>
    </xf>
    <xf numFmtId="0" fontId="5" fillId="2" borderId="9" xfId="0" applyFont="1" applyFill="1" applyBorder="1" applyAlignment="1">
      <alignment vertical="top"/>
    </xf>
    <xf numFmtId="0" fontId="5" fillId="2" borderId="2" xfId="0" applyFont="1" applyFill="1" applyBorder="1" applyAlignment="1">
      <alignment vertical="center" wrapText="1"/>
    </xf>
    <xf numFmtId="0" fontId="5" fillId="2" borderId="2" xfId="0" applyFont="1" applyFill="1" applyBorder="1" applyAlignment="1">
      <alignment vertical="top"/>
    </xf>
    <xf numFmtId="0" fontId="5" fillId="2" borderId="2" xfId="0" applyFont="1" applyFill="1" applyBorder="1" applyAlignment="1">
      <alignment horizontal="left" vertical="top" wrapText="1"/>
    </xf>
    <xf numFmtId="0" fontId="19" fillId="4" borderId="4" xfId="0" applyFont="1" applyFill="1" applyBorder="1" applyAlignment="1">
      <alignment horizontal="left" vertical="center"/>
    </xf>
    <xf numFmtId="0" fontId="5" fillId="4" borderId="0" xfId="0" applyFont="1" applyFill="1" applyAlignment="1">
      <alignment horizontal="left" vertical="center"/>
    </xf>
    <xf numFmtId="0" fontId="5" fillId="4" borderId="0" xfId="0" applyFont="1" applyFill="1">
      <alignment vertical="center"/>
    </xf>
    <xf numFmtId="0" fontId="5" fillId="4" borderId="10" xfId="0" applyFont="1" applyFill="1" applyBorder="1">
      <alignment vertical="center"/>
    </xf>
    <xf numFmtId="0" fontId="5" fillId="4" borderId="11" xfId="0" applyFont="1" applyFill="1" applyBorder="1">
      <alignment vertical="center"/>
    </xf>
    <xf numFmtId="0" fontId="5" fillId="2" borderId="20" xfId="0" applyFont="1" applyFill="1" applyBorder="1" applyAlignment="1">
      <alignment horizontal="left" vertical="center"/>
    </xf>
    <xf numFmtId="0" fontId="5" fillId="2" borderId="1" xfId="0" applyFont="1" applyFill="1" applyBorder="1" applyAlignment="1">
      <alignment horizontal="left" vertical="center"/>
    </xf>
    <xf numFmtId="0" fontId="5" fillId="2" borderId="3" xfId="0" applyFont="1" applyFill="1" applyBorder="1">
      <alignment vertical="center"/>
    </xf>
    <xf numFmtId="0" fontId="10" fillId="2" borderId="5" xfId="0" applyFont="1" applyFill="1" applyBorder="1">
      <alignment vertical="center"/>
    </xf>
    <xf numFmtId="0" fontId="5" fillId="3" borderId="1" xfId="0" applyFont="1" applyFill="1" applyBorder="1">
      <alignment vertical="center"/>
    </xf>
    <xf numFmtId="0" fontId="5" fillId="3" borderId="3" xfId="0" applyFont="1" applyFill="1" applyBorder="1" applyAlignment="1">
      <alignment horizontal="right" vertical="center"/>
    </xf>
    <xf numFmtId="0" fontId="10" fillId="2" borderId="9" xfId="0" applyFont="1" applyFill="1" applyBorder="1">
      <alignment vertical="center"/>
    </xf>
    <xf numFmtId="0" fontId="10" fillId="2" borderId="10" xfId="0" applyFont="1" applyFill="1" applyBorder="1">
      <alignment vertical="center"/>
    </xf>
    <xf numFmtId="0" fontId="5" fillId="2" borderId="10" xfId="0" applyFont="1" applyFill="1" applyBorder="1">
      <alignment vertical="center"/>
    </xf>
    <xf numFmtId="0" fontId="5" fillId="2" borderId="11" xfId="0" applyFont="1" applyFill="1" applyBorder="1">
      <alignment vertical="center"/>
    </xf>
    <xf numFmtId="0" fontId="5" fillId="2" borderId="21" xfId="0" applyFont="1" applyFill="1" applyBorder="1" applyAlignment="1">
      <alignment horizontal="left" vertical="center"/>
    </xf>
    <xf numFmtId="0" fontId="5" fillId="2" borderId="1" xfId="0" applyFont="1" applyFill="1" applyBorder="1">
      <alignment vertical="center"/>
    </xf>
    <xf numFmtId="0" fontId="5" fillId="2" borderId="25" xfId="0" applyFont="1" applyFill="1" applyBorder="1">
      <alignment vertical="center"/>
    </xf>
    <xf numFmtId="0" fontId="5" fillId="2" borderId="20" xfId="0" applyFont="1" applyFill="1" applyBorder="1">
      <alignment vertical="center"/>
    </xf>
    <xf numFmtId="0" fontId="5" fillId="2" borderId="7" xfId="0" applyFont="1" applyFill="1" applyBorder="1">
      <alignment vertical="center"/>
    </xf>
    <xf numFmtId="0" fontId="5" fillId="3" borderId="2" xfId="0" applyFont="1" applyFill="1" applyBorder="1" applyProtection="1">
      <alignment vertical="center"/>
      <protection locked="0"/>
    </xf>
    <xf numFmtId="0" fontId="20" fillId="2" borderId="5" xfId="0" applyFont="1" applyFill="1" applyBorder="1">
      <alignment vertical="center"/>
    </xf>
    <xf numFmtId="0" fontId="20" fillId="2" borderId="4" xfId="0" applyFont="1" applyFill="1" applyBorder="1">
      <alignment vertical="center"/>
    </xf>
    <xf numFmtId="9" fontId="5" fillId="2" borderId="5" xfId="2" applyFont="1" applyFill="1" applyBorder="1" applyAlignment="1" applyProtection="1">
      <alignment vertical="center"/>
    </xf>
    <xf numFmtId="9" fontId="5" fillId="2" borderId="0" xfId="2" applyFont="1" applyFill="1" applyBorder="1" applyAlignment="1" applyProtection="1">
      <alignment vertical="center"/>
    </xf>
    <xf numFmtId="179" fontId="5" fillId="2" borderId="0" xfId="1" applyNumberFormat="1" applyFont="1" applyFill="1" applyBorder="1" applyAlignment="1" applyProtection="1">
      <alignment vertical="center"/>
    </xf>
    <xf numFmtId="0" fontId="5" fillId="2" borderId="9" xfId="0" applyFont="1" applyFill="1" applyBorder="1">
      <alignment vertical="center"/>
    </xf>
    <xf numFmtId="9" fontId="5" fillId="2" borderId="10" xfId="2" applyFont="1" applyFill="1" applyBorder="1" applyAlignment="1" applyProtection="1">
      <alignment vertical="center"/>
    </xf>
    <xf numFmtId="0" fontId="5" fillId="3" borderId="1" xfId="0" applyFont="1" applyFill="1" applyBorder="1" applyProtection="1">
      <alignment vertical="center"/>
      <protection locked="0"/>
    </xf>
    <xf numFmtId="0" fontId="2" fillId="2" borderId="10" xfId="0" applyFont="1" applyFill="1" applyBorder="1">
      <alignment vertical="center"/>
    </xf>
    <xf numFmtId="0" fontId="5" fillId="2" borderId="5" xfId="0" applyFont="1" applyFill="1" applyBorder="1" applyAlignment="1">
      <alignment vertical="center" shrinkToFit="1"/>
    </xf>
    <xf numFmtId="0" fontId="5" fillId="3" borderId="7" xfId="0" applyFont="1" applyFill="1" applyBorder="1" applyAlignment="1" applyProtection="1">
      <alignment vertical="top"/>
      <protection locked="0"/>
    </xf>
    <xf numFmtId="0" fontId="5" fillId="2" borderId="4" xfId="0" applyFont="1" applyFill="1" applyBorder="1" applyAlignment="1">
      <alignment vertical="top"/>
    </xf>
    <xf numFmtId="0" fontId="5" fillId="2" borderId="5" xfId="0" applyFont="1" applyFill="1" applyBorder="1" applyAlignment="1">
      <alignment vertical="top"/>
    </xf>
    <xf numFmtId="0" fontId="5" fillId="2" borderId="5" xfId="0" applyFont="1" applyFill="1" applyBorder="1" applyAlignment="1">
      <alignment horizontal="left" vertical="top" wrapText="1"/>
    </xf>
    <xf numFmtId="0" fontId="5" fillId="2" borderId="10" xfId="0" applyFont="1" applyFill="1" applyBorder="1" applyAlignment="1">
      <alignment vertical="top"/>
    </xf>
    <xf numFmtId="0" fontId="5" fillId="2" borderId="10" xfId="0" applyFont="1" applyFill="1" applyBorder="1" applyAlignment="1">
      <alignment horizontal="left" vertical="top" wrapText="1"/>
    </xf>
    <xf numFmtId="0" fontId="5" fillId="4" borderId="3" xfId="0" applyFont="1" applyFill="1" applyBorder="1">
      <alignment vertical="center"/>
    </xf>
    <xf numFmtId="0" fontId="10" fillId="2" borderId="9" xfId="0" applyFont="1" applyFill="1" applyBorder="1" applyAlignment="1">
      <alignment horizontal="left" vertical="center"/>
    </xf>
    <xf numFmtId="0" fontId="5" fillId="0" borderId="5" xfId="0" applyFont="1" applyBorder="1">
      <alignment vertical="center"/>
    </xf>
    <xf numFmtId="0" fontId="5" fillId="0" borderId="6" xfId="0" applyFont="1" applyBorder="1">
      <alignment vertical="center"/>
    </xf>
    <xf numFmtId="179" fontId="5" fillId="2" borderId="10" xfId="1" applyNumberFormat="1" applyFont="1" applyFill="1" applyBorder="1" applyAlignment="1" applyProtection="1">
      <alignment vertical="center"/>
    </xf>
    <xf numFmtId="0" fontId="12" fillId="0" borderId="0" xfId="0" applyFont="1">
      <alignment vertical="center"/>
    </xf>
    <xf numFmtId="0" fontId="20" fillId="2" borderId="0" xfId="0" applyFont="1" applyFill="1" applyAlignment="1">
      <alignment horizontal="center" vertical="center" shrinkToFit="1"/>
    </xf>
    <xf numFmtId="0" fontId="20" fillId="2" borderId="8" xfId="0" applyFont="1" applyFill="1" applyBorder="1" applyAlignment="1">
      <alignment horizontal="center" vertical="center" shrinkToFit="1"/>
    </xf>
    <xf numFmtId="0" fontId="5" fillId="2" borderId="21" xfId="0" applyFont="1" applyFill="1" applyBorder="1">
      <alignment vertical="center"/>
    </xf>
    <xf numFmtId="0" fontId="20" fillId="2" borderId="10" xfId="0" applyFont="1" applyFill="1" applyBorder="1" applyAlignment="1">
      <alignment horizontal="center" vertical="center" shrinkToFit="1"/>
    </xf>
    <xf numFmtId="0" fontId="20" fillId="2" borderId="11" xfId="0" applyFont="1" applyFill="1" applyBorder="1" applyAlignment="1">
      <alignment horizontal="center" vertical="center" shrinkToFit="1"/>
    </xf>
    <xf numFmtId="0" fontId="5" fillId="3" borderId="7" xfId="0" applyFont="1" applyFill="1" applyBorder="1" applyAlignment="1" applyProtection="1">
      <alignment horizontal="center" vertical="center"/>
      <protection locked="0"/>
    </xf>
    <xf numFmtId="0" fontId="5" fillId="2" borderId="4" xfId="0" applyFont="1" applyFill="1" applyBorder="1" applyAlignment="1">
      <alignment vertical="top" wrapText="1"/>
    </xf>
    <xf numFmtId="0" fontId="10" fillId="2" borderId="2" xfId="0" applyFont="1" applyFill="1" applyBorder="1">
      <alignment vertical="center"/>
    </xf>
    <xf numFmtId="0" fontId="20" fillId="2" borderId="2" xfId="0" applyFont="1" applyFill="1" applyBorder="1">
      <alignment vertical="center"/>
    </xf>
    <xf numFmtId="179" fontId="5" fillId="2" borderId="2" xfId="1" applyNumberFormat="1" applyFont="1" applyFill="1" applyBorder="1" applyAlignment="1" applyProtection="1">
      <alignment vertical="center"/>
    </xf>
    <xf numFmtId="0" fontId="6" fillId="4" borderId="2" xfId="0" applyFont="1" applyFill="1" applyBorder="1">
      <alignment vertical="center"/>
    </xf>
    <xf numFmtId="0" fontId="6" fillId="4" borderId="3" xfId="0" applyFont="1" applyFill="1" applyBorder="1">
      <alignment vertical="center"/>
    </xf>
    <xf numFmtId="0" fontId="12" fillId="4" borderId="2" xfId="0" applyFont="1" applyFill="1" applyBorder="1">
      <alignment vertical="center"/>
    </xf>
    <xf numFmtId="0" fontId="6" fillId="2" borderId="2" xfId="0" applyFont="1" applyFill="1" applyBorder="1">
      <alignment vertical="center"/>
    </xf>
    <xf numFmtId="0" fontId="12" fillId="2" borderId="2" xfId="0" applyFont="1" applyFill="1" applyBorder="1">
      <alignment vertical="center"/>
    </xf>
    <xf numFmtId="0" fontId="6" fillId="2" borderId="8" xfId="0" applyFont="1" applyFill="1" applyBorder="1">
      <alignment vertical="center"/>
    </xf>
    <xf numFmtId="0" fontId="12" fillId="2" borderId="3" xfId="0" applyFont="1" applyFill="1" applyBorder="1">
      <alignment vertical="center"/>
    </xf>
    <xf numFmtId="0" fontId="12" fillId="2" borderId="5" xfId="0" applyFont="1" applyFill="1" applyBorder="1">
      <alignment vertical="center"/>
    </xf>
    <xf numFmtId="0" fontId="12" fillId="2" borderId="6" xfId="0" applyFont="1" applyFill="1" applyBorder="1">
      <alignment vertical="center"/>
    </xf>
    <xf numFmtId="0" fontId="12" fillId="2" borderId="10" xfId="0" applyFont="1" applyFill="1" applyBorder="1">
      <alignment vertical="center"/>
    </xf>
    <xf numFmtId="0" fontId="6" fillId="2" borderId="25" xfId="0" applyFont="1" applyFill="1" applyBorder="1">
      <alignment vertical="center"/>
    </xf>
    <xf numFmtId="0" fontId="6" fillId="2" borderId="6" xfId="0" applyFont="1" applyFill="1" applyBorder="1">
      <alignment vertical="center"/>
    </xf>
    <xf numFmtId="0" fontId="5" fillId="3" borderId="7" xfId="0" applyFont="1" applyFill="1" applyBorder="1" applyAlignment="1">
      <alignment horizontal="center" vertical="center"/>
    </xf>
    <xf numFmtId="0" fontId="5" fillId="2" borderId="10" xfId="0" applyFont="1" applyFill="1" applyBorder="1" applyAlignment="1">
      <alignment horizontal="left" vertical="center"/>
    </xf>
    <xf numFmtId="0" fontId="6" fillId="4" borderId="5" xfId="0" applyFont="1" applyFill="1" applyBorder="1">
      <alignment vertical="center"/>
    </xf>
    <xf numFmtId="0" fontId="12" fillId="4" borderId="5" xfId="0" applyFont="1" applyFill="1" applyBorder="1">
      <alignment vertical="center"/>
    </xf>
    <xf numFmtId="0" fontId="6" fillId="4" borderId="6" xfId="0" applyFont="1" applyFill="1" applyBorder="1">
      <alignment vertical="center"/>
    </xf>
    <xf numFmtId="38" fontId="6" fillId="0" borderId="0" xfId="1" applyFont="1" applyProtection="1">
      <alignment vertical="center"/>
    </xf>
    <xf numFmtId="0" fontId="6" fillId="2" borderId="5" xfId="0" applyFont="1" applyFill="1" applyBorder="1">
      <alignment vertical="center"/>
    </xf>
    <xf numFmtId="0" fontId="5" fillId="2" borderId="26" xfId="0" applyFont="1" applyFill="1" applyBorder="1">
      <alignment vertical="center"/>
    </xf>
    <xf numFmtId="0" fontId="6" fillId="2" borderId="20" xfId="0" applyFont="1" applyFill="1" applyBorder="1">
      <alignment vertical="center"/>
    </xf>
    <xf numFmtId="0" fontId="12" fillId="2" borderId="4" xfId="0" applyFont="1" applyFill="1" applyBorder="1">
      <alignment vertical="center"/>
    </xf>
    <xf numFmtId="0" fontId="6" fillId="2" borderId="21" xfId="0" applyFont="1" applyFill="1" applyBorder="1">
      <alignment vertical="center"/>
    </xf>
    <xf numFmtId="0" fontId="6" fillId="2" borderId="9" xfId="0" applyFont="1" applyFill="1" applyBorder="1">
      <alignment vertical="center"/>
    </xf>
    <xf numFmtId="0" fontId="6" fillId="2" borderId="10" xfId="0" applyFont="1" applyFill="1" applyBorder="1">
      <alignment vertical="center"/>
    </xf>
    <xf numFmtId="0" fontId="6" fillId="2" borderId="10" xfId="0" applyFont="1" applyFill="1" applyBorder="1" applyAlignment="1">
      <alignment vertical="center" wrapText="1"/>
    </xf>
    <xf numFmtId="0" fontId="6" fillId="2" borderId="11" xfId="0" applyFont="1" applyFill="1" applyBorder="1">
      <alignment vertical="center"/>
    </xf>
    <xf numFmtId="0" fontId="5" fillId="2" borderId="2" xfId="0" applyFont="1" applyFill="1" applyBorder="1" applyAlignment="1">
      <alignment horizontal="left" vertical="center"/>
    </xf>
    <xf numFmtId="0" fontId="6" fillId="2" borderId="3" xfId="0" applyFont="1" applyFill="1" applyBorder="1">
      <alignment vertical="center"/>
    </xf>
    <xf numFmtId="0" fontId="5" fillId="2" borderId="20" xfId="0" applyFont="1" applyFill="1" applyBorder="1" applyAlignment="1">
      <alignment vertical="center" wrapText="1"/>
    </xf>
    <xf numFmtId="0" fontId="6" fillId="3" borderId="1" xfId="0" applyFont="1" applyFill="1" applyBorder="1" applyProtection="1">
      <alignment vertical="center"/>
      <protection locked="0"/>
    </xf>
    <xf numFmtId="0" fontId="6" fillId="2" borderId="27" xfId="0" applyFont="1" applyFill="1" applyBorder="1">
      <alignment vertical="center"/>
    </xf>
    <xf numFmtId="0" fontId="6" fillId="4" borderId="4" xfId="0" applyFont="1" applyFill="1" applyBorder="1">
      <alignment vertical="center"/>
    </xf>
    <xf numFmtId="0" fontId="15" fillId="2" borderId="4" xfId="0" applyFont="1" applyFill="1" applyBorder="1" applyAlignment="1">
      <alignment vertical="center" wrapText="1"/>
    </xf>
    <xf numFmtId="0" fontId="15" fillId="2" borderId="5" xfId="0" applyFont="1" applyFill="1" applyBorder="1">
      <alignment vertical="center"/>
    </xf>
    <xf numFmtId="0" fontId="6" fillId="2" borderId="4" xfId="0" applyFont="1" applyFill="1" applyBorder="1" applyAlignment="1">
      <alignment vertical="center" wrapText="1"/>
    </xf>
    <xf numFmtId="0" fontId="15" fillId="2" borderId="20" xfId="0" applyFont="1" applyFill="1" applyBorder="1" applyAlignment="1">
      <alignment vertical="center" wrapText="1"/>
    </xf>
    <xf numFmtId="0" fontId="15" fillId="2" borderId="0" xfId="0" applyFont="1" applyFill="1">
      <alignment vertical="center"/>
    </xf>
    <xf numFmtId="0" fontId="15" fillId="2" borderId="20" xfId="0" applyFont="1" applyFill="1" applyBorder="1">
      <alignment vertical="center"/>
    </xf>
    <xf numFmtId="0" fontId="25" fillId="2" borderId="20" xfId="0" applyFont="1" applyFill="1" applyBorder="1">
      <alignment vertical="center"/>
    </xf>
    <xf numFmtId="0" fontId="25" fillId="2" borderId="5" xfId="0" applyFont="1" applyFill="1" applyBorder="1">
      <alignment vertical="center"/>
    </xf>
    <xf numFmtId="20" fontId="12" fillId="2" borderId="5" xfId="0" applyNumberFormat="1" applyFont="1" applyFill="1" applyBorder="1">
      <alignment vertical="center"/>
    </xf>
    <xf numFmtId="0" fontId="20" fillId="2" borderId="4" xfId="0" applyFont="1" applyFill="1" applyBorder="1" applyAlignment="1">
      <alignment vertical="center" wrapText="1"/>
    </xf>
    <xf numFmtId="0" fontId="6" fillId="2" borderId="4" xfId="0" applyFont="1" applyFill="1" applyBorder="1">
      <alignment vertical="center"/>
    </xf>
    <xf numFmtId="0" fontId="20" fillId="2" borderId="9" xfId="0" applyFont="1" applyFill="1" applyBorder="1">
      <alignment vertical="center"/>
    </xf>
    <xf numFmtId="0" fontId="15" fillId="2" borderId="2" xfId="0" applyFont="1" applyFill="1" applyBorder="1">
      <alignment vertical="center"/>
    </xf>
    <xf numFmtId="0" fontId="25" fillId="2" borderId="4" xfId="0" applyFont="1" applyFill="1" applyBorder="1">
      <alignment vertical="center"/>
    </xf>
    <xf numFmtId="0" fontId="25" fillId="2" borderId="21" xfId="0" applyFont="1" applyFill="1" applyBorder="1">
      <alignment vertical="center"/>
    </xf>
    <xf numFmtId="0" fontId="5" fillId="4" borderId="20" xfId="0" applyFont="1" applyFill="1" applyBorder="1">
      <alignment vertical="center"/>
    </xf>
    <xf numFmtId="0" fontId="26" fillId="2" borderId="0" xfId="0" applyFont="1" applyFill="1">
      <alignment vertical="center"/>
    </xf>
    <xf numFmtId="0" fontId="5" fillId="2" borderId="5" xfId="0" applyFont="1" applyFill="1" applyBorder="1" applyAlignment="1">
      <alignment horizontal="center" vertical="center"/>
    </xf>
    <xf numFmtId="0" fontId="25" fillId="2" borderId="10" xfId="0" applyFont="1" applyFill="1" applyBorder="1">
      <alignment vertical="center"/>
    </xf>
    <xf numFmtId="0" fontId="5" fillId="2" borderId="10" xfId="0" applyFont="1" applyFill="1" applyBorder="1" applyAlignment="1">
      <alignment horizontal="center" vertical="center"/>
    </xf>
    <xf numFmtId="0" fontId="19" fillId="4" borderId="7" xfId="0" applyFont="1" applyFill="1" applyBorder="1">
      <alignment vertical="center"/>
    </xf>
    <xf numFmtId="0" fontId="20" fillId="4" borderId="5" xfId="0" applyFont="1" applyFill="1" applyBorder="1">
      <alignment vertical="center"/>
    </xf>
    <xf numFmtId="0" fontId="25" fillId="4" borderId="5" xfId="0" applyFont="1" applyFill="1" applyBorder="1">
      <alignment vertical="center"/>
    </xf>
    <xf numFmtId="0" fontId="5" fillId="3" borderId="1" xfId="0" applyFont="1" applyFill="1" applyBorder="1" applyAlignment="1">
      <alignment horizontal="left" vertical="center"/>
    </xf>
    <xf numFmtId="0" fontId="12" fillId="2" borderId="9" xfId="0" applyFont="1" applyFill="1" applyBorder="1">
      <alignment vertical="center"/>
    </xf>
    <xf numFmtId="0" fontId="26" fillId="2" borderId="10" xfId="0" applyFont="1" applyFill="1" applyBorder="1">
      <alignment vertical="center"/>
    </xf>
    <xf numFmtId="0" fontId="5" fillId="2" borderId="4" xfId="0" applyFont="1" applyFill="1" applyBorder="1" applyAlignment="1">
      <alignment horizontal="center" vertical="center"/>
    </xf>
    <xf numFmtId="0" fontId="26" fillId="2" borderId="2" xfId="0" applyFont="1" applyFill="1" applyBorder="1">
      <alignment vertical="center"/>
    </xf>
    <xf numFmtId="0" fontId="10" fillId="2" borderId="4" xfId="0" applyFont="1" applyFill="1" applyBorder="1" applyAlignment="1">
      <alignment horizontal="left" vertical="top"/>
    </xf>
    <xf numFmtId="0" fontId="6" fillId="0" borderId="0" xfId="0" applyFont="1" applyAlignment="1">
      <alignment vertical="center" wrapText="1"/>
    </xf>
    <xf numFmtId="0" fontId="5" fillId="2" borderId="2" xfId="0" applyFont="1" applyFill="1" applyBorder="1" applyAlignment="1">
      <alignment horizontal="center" vertical="center"/>
    </xf>
    <xf numFmtId="0" fontId="20" fillId="2" borderId="0" xfId="0" applyFont="1" applyFill="1" applyAlignment="1">
      <alignment vertical="top" wrapText="1"/>
    </xf>
    <xf numFmtId="0" fontId="20" fillId="2" borderId="0" xfId="0" applyFont="1" applyFill="1" applyAlignment="1">
      <alignment vertical="center" wrapText="1"/>
    </xf>
    <xf numFmtId="0" fontId="5" fillId="2" borderId="5" xfId="0" applyFont="1" applyFill="1" applyBorder="1" applyAlignment="1">
      <alignment horizontal="left" vertical="center" shrinkToFit="1"/>
    </xf>
    <xf numFmtId="0" fontId="5" fillId="2" borderId="6" xfId="0" applyFont="1" applyFill="1" applyBorder="1" applyAlignment="1">
      <alignment horizontal="left" vertical="center" shrinkToFit="1"/>
    </xf>
    <xf numFmtId="0" fontId="28" fillId="2" borderId="0" xfId="0" applyFont="1" applyFill="1">
      <alignment vertical="center"/>
    </xf>
    <xf numFmtId="0" fontId="20" fillId="2" borderId="8" xfId="0" applyFont="1" applyFill="1" applyBorder="1">
      <alignment vertical="center"/>
    </xf>
    <xf numFmtId="0" fontId="5" fillId="4" borderId="21" xfId="0" applyFont="1" applyFill="1" applyBorder="1" applyAlignment="1">
      <alignment horizontal="left" vertical="center"/>
    </xf>
    <xf numFmtId="0" fontId="10" fillId="2" borderId="2" xfId="0" applyFont="1" applyFill="1" applyBorder="1" applyAlignment="1">
      <alignment horizontal="left" vertical="center" wrapText="1"/>
    </xf>
    <xf numFmtId="40" fontId="5" fillId="2" borderId="5" xfId="1" applyNumberFormat="1" applyFont="1" applyFill="1" applyBorder="1" applyAlignment="1" applyProtection="1">
      <alignment vertical="center"/>
    </xf>
    <xf numFmtId="0" fontId="6" fillId="4" borderId="9" xfId="0" applyFont="1" applyFill="1" applyBorder="1">
      <alignment vertical="center"/>
    </xf>
    <xf numFmtId="0" fontId="29" fillId="2" borderId="10" xfId="0" applyFont="1" applyFill="1" applyBorder="1">
      <alignment vertical="center"/>
    </xf>
    <xf numFmtId="0" fontId="16" fillId="2" borderId="0" xfId="0" applyFont="1" applyFill="1">
      <alignment vertical="center"/>
    </xf>
    <xf numFmtId="0" fontId="16" fillId="2" borderId="10" xfId="0" applyFont="1" applyFill="1" applyBorder="1">
      <alignment vertical="center"/>
    </xf>
    <xf numFmtId="0" fontId="5" fillId="2" borderId="4" xfId="0" applyFont="1" applyFill="1" applyBorder="1" applyAlignment="1">
      <alignment horizontal="center" vertical="top" wrapText="1"/>
    </xf>
    <xf numFmtId="0" fontId="5" fillId="2" borderId="9" xfId="0" applyFont="1" applyFill="1" applyBorder="1" applyAlignment="1">
      <alignment vertical="center" wrapText="1"/>
    </xf>
    <xf numFmtId="0" fontId="8" fillId="2" borderId="0" xfId="0" quotePrefix="1" applyFont="1" applyFill="1">
      <alignment vertical="center"/>
    </xf>
    <xf numFmtId="0" fontId="5" fillId="5" borderId="12" xfId="0" applyFont="1" applyFill="1" applyBorder="1" applyAlignment="1">
      <alignment horizontal="center" vertical="center"/>
    </xf>
    <xf numFmtId="0" fontId="5" fillId="5" borderId="1" xfId="0" applyFont="1" applyFill="1" applyBorder="1" applyAlignment="1">
      <alignment horizontal="center" vertical="center"/>
    </xf>
    <xf numFmtId="0" fontId="31" fillId="2" borderId="0" xfId="0" applyFont="1" applyFill="1">
      <alignment vertical="center"/>
    </xf>
    <xf numFmtId="0" fontId="31" fillId="2" borderId="28" xfId="0" applyFont="1" applyFill="1" applyBorder="1">
      <alignment vertical="center"/>
    </xf>
    <xf numFmtId="0" fontId="5" fillId="2" borderId="29" xfId="0" applyFont="1" applyFill="1" applyBorder="1" applyAlignment="1">
      <alignment horizontal="left" vertical="center"/>
    </xf>
    <xf numFmtId="38" fontId="5" fillId="3" borderId="30" xfId="1" applyFont="1" applyFill="1" applyBorder="1" applyProtection="1">
      <alignment vertical="center"/>
      <protection locked="0"/>
    </xf>
    <xf numFmtId="38" fontId="5" fillId="2" borderId="32" xfId="1" applyFont="1" applyFill="1" applyBorder="1" applyProtection="1">
      <alignment vertical="center"/>
    </xf>
    <xf numFmtId="0" fontId="15" fillId="2" borderId="0" xfId="0" applyFont="1" applyFill="1" applyAlignment="1">
      <alignment horizontal="left" vertical="center"/>
    </xf>
    <xf numFmtId="0" fontId="32" fillId="2" borderId="0" xfId="0" applyFont="1" applyFill="1" applyAlignment="1">
      <alignment horizontal="center" vertical="center" wrapText="1"/>
    </xf>
    <xf numFmtId="38" fontId="5" fillId="2" borderId="32" xfId="1" applyFont="1" applyFill="1" applyBorder="1">
      <alignment vertical="center"/>
    </xf>
    <xf numFmtId="0" fontId="33" fillId="2" borderId="0" xfId="0" applyFont="1" applyFill="1">
      <alignment vertical="center"/>
    </xf>
    <xf numFmtId="0" fontId="5" fillId="5" borderId="27" xfId="0" applyFont="1" applyFill="1" applyBorder="1" applyAlignment="1">
      <alignment horizontal="center" vertical="center"/>
    </xf>
    <xf numFmtId="0" fontId="31" fillId="2" borderId="6" xfId="0" applyFont="1" applyFill="1" applyBorder="1">
      <alignment vertical="center"/>
    </xf>
    <xf numFmtId="0" fontId="5" fillId="2" borderId="29" xfId="0" applyFont="1" applyFill="1" applyBorder="1">
      <alignment vertical="center"/>
    </xf>
    <xf numFmtId="0" fontId="5" fillId="2" borderId="35" xfId="0" applyFont="1" applyFill="1" applyBorder="1">
      <alignment vertical="center"/>
    </xf>
    <xf numFmtId="38" fontId="5" fillId="3" borderId="36" xfId="1" applyFont="1" applyFill="1" applyBorder="1" applyProtection="1">
      <alignment vertical="center"/>
      <protection locked="0"/>
    </xf>
    <xf numFmtId="0" fontId="34" fillId="0" borderId="0" xfId="0" applyFont="1">
      <alignment vertical="center"/>
    </xf>
    <xf numFmtId="0" fontId="33" fillId="0" borderId="0" xfId="0" applyFont="1">
      <alignment vertical="center"/>
    </xf>
    <xf numFmtId="0" fontId="32" fillId="0" borderId="0" xfId="0" applyFont="1">
      <alignment vertical="center"/>
    </xf>
    <xf numFmtId="0" fontId="5" fillId="6" borderId="7" xfId="0" applyFont="1" applyFill="1" applyBorder="1">
      <alignment vertical="center"/>
    </xf>
    <xf numFmtId="0" fontId="5" fillId="6" borderId="6" xfId="0" applyFont="1" applyFill="1" applyBorder="1">
      <alignment vertical="center"/>
    </xf>
    <xf numFmtId="0" fontId="5" fillId="3" borderId="12" xfId="0" applyFont="1" applyFill="1" applyBorder="1" applyAlignment="1" applyProtection="1">
      <alignment horizontal="center" vertical="center" shrinkToFit="1"/>
      <protection locked="0"/>
    </xf>
    <xf numFmtId="0" fontId="6" fillId="7" borderId="27" xfId="0" applyFont="1" applyFill="1" applyBorder="1">
      <alignment vertical="center"/>
    </xf>
    <xf numFmtId="0" fontId="5" fillId="7" borderId="7" xfId="0" applyFont="1" applyFill="1" applyBorder="1">
      <alignment vertical="center"/>
    </xf>
    <xf numFmtId="0" fontId="5" fillId="7" borderId="5" xfId="0" applyFont="1" applyFill="1" applyBorder="1">
      <alignment vertical="center"/>
    </xf>
    <xf numFmtId="0" fontId="6" fillId="7" borderId="37" xfId="0" applyFont="1" applyFill="1" applyBorder="1">
      <alignment vertical="center"/>
    </xf>
    <xf numFmtId="0" fontId="6" fillId="7" borderId="5" xfId="0" applyFont="1" applyFill="1" applyBorder="1">
      <alignment vertical="center"/>
    </xf>
    <xf numFmtId="0" fontId="5" fillId="7" borderId="1" xfId="0" applyFont="1" applyFill="1" applyBorder="1" applyAlignment="1">
      <alignment horizontal="left" vertical="center"/>
    </xf>
    <xf numFmtId="0" fontId="5" fillId="7" borderId="2" xfId="0" applyFont="1" applyFill="1" applyBorder="1" applyAlignment="1">
      <alignment horizontal="left" vertical="center"/>
    </xf>
    <xf numFmtId="0" fontId="5" fillId="7" borderId="3" xfId="0" applyFont="1" applyFill="1" applyBorder="1" applyAlignment="1">
      <alignment horizontal="left" vertical="center"/>
    </xf>
    <xf numFmtId="0" fontId="6" fillId="6" borderId="9" xfId="0" applyFont="1" applyFill="1" applyBorder="1">
      <alignment vertical="center"/>
    </xf>
    <xf numFmtId="0" fontId="5" fillId="6" borderId="11" xfId="0" applyFont="1" applyFill="1" applyBorder="1" applyAlignment="1">
      <alignment horizontal="right" vertical="center"/>
    </xf>
    <xf numFmtId="0" fontId="6" fillId="3" borderId="12" xfId="0" applyFont="1" applyFill="1" applyBorder="1" applyAlignment="1" applyProtection="1">
      <alignment horizontal="center" vertical="center" shrinkToFit="1"/>
      <protection locked="0"/>
    </xf>
    <xf numFmtId="0" fontId="5" fillId="7" borderId="21"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38" xfId="0" applyFont="1" applyFill="1" applyBorder="1" applyAlignment="1">
      <alignment horizontal="center" vertical="center"/>
    </xf>
    <xf numFmtId="0" fontId="6" fillId="7" borderId="10" xfId="0" applyFont="1" applyFill="1" applyBorder="1">
      <alignment vertical="center"/>
    </xf>
    <xf numFmtId="0" fontId="5" fillId="7" borderId="4" xfId="0" applyFont="1" applyFill="1" applyBorder="1" applyAlignment="1">
      <alignment horizontal="center" vertical="center"/>
    </xf>
    <xf numFmtId="0" fontId="5" fillId="7" borderId="20" xfId="0" applyFont="1" applyFill="1" applyBorder="1" applyAlignment="1">
      <alignment horizontal="center" vertical="center"/>
    </xf>
    <xf numFmtId="0" fontId="5" fillId="6" borderId="1" xfId="0" applyFont="1" applyFill="1" applyBorder="1">
      <alignment vertical="center"/>
    </xf>
    <xf numFmtId="0" fontId="5" fillId="6" borderId="3" xfId="0" applyFont="1" applyFill="1" applyBorder="1">
      <alignment vertical="center"/>
    </xf>
    <xf numFmtId="40" fontId="5" fillId="3" borderId="20" xfId="1" applyNumberFormat="1" applyFont="1" applyFill="1" applyBorder="1" applyAlignment="1" applyProtection="1">
      <alignment horizontal="center" vertical="center"/>
      <protection locked="0"/>
    </xf>
    <xf numFmtId="0" fontId="5" fillId="0" borderId="27" xfId="0" applyFont="1" applyBorder="1">
      <alignment vertical="center"/>
    </xf>
    <xf numFmtId="0" fontId="5" fillId="0" borderId="4" xfId="0" applyFont="1" applyBorder="1" applyAlignment="1">
      <alignment horizontal="left" vertical="center"/>
    </xf>
    <xf numFmtId="0" fontId="5" fillId="0" borderId="39" xfId="0" applyFont="1" applyBorder="1" applyAlignment="1">
      <alignment horizontal="left" vertical="center"/>
    </xf>
    <xf numFmtId="0" fontId="6" fillId="0" borderId="40" xfId="0" applyFont="1" applyBorder="1">
      <alignment vertical="center"/>
    </xf>
    <xf numFmtId="38" fontId="5" fillId="3" borderId="41" xfId="1" applyFont="1" applyFill="1" applyBorder="1" applyProtection="1">
      <alignment vertical="center"/>
      <protection locked="0"/>
    </xf>
    <xf numFmtId="38" fontId="5" fillId="3" borderId="42" xfId="1" applyFont="1" applyFill="1" applyBorder="1" applyProtection="1">
      <alignment vertical="center"/>
      <protection locked="0"/>
    </xf>
    <xf numFmtId="0" fontId="5" fillId="6" borderId="4" xfId="0" applyFont="1" applyFill="1" applyBorder="1">
      <alignment vertical="center"/>
    </xf>
    <xf numFmtId="0" fontId="5" fillId="6" borderId="8" xfId="0" applyFont="1" applyFill="1" applyBorder="1">
      <alignment vertical="center"/>
    </xf>
    <xf numFmtId="40" fontId="5" fillId="3" borderId="12" xfId="1" applyNumberFormat="1" applyFont="1" applyFill="1" applyBorder="1" applyAlignment="1" applyProtection="1">
      <alignment horizontal="center" vertical="center"/>
      <protection locked="0"/>
    </xf>
    <xf numFmtId="0" fontId="5" fillId="0" borderId="20" xfId="0" applyFont="1" applyBorder="1">
      <alignment vertical="center"/>
    </xf>
    <xf numFmtId="0" fontId="5" fillId="0" borderId="33" xfId="0" applyFont="1" applyBorder="1" applyAlignment="1">
      <alignment horizontal="left" vertical="center"/>
    </xf>
    <xf numFmtId="0" fontId="6" fillId="0" borderId="43" xfId="0" applyFont="1" applyBorder="1">
      <alignment vertical="center"/>
    </xf>
    <xf numFmtId="38" fontId="5" fillId="3" borderId="44" xfId="1" applyFont="1" applyFill="1" applyBorder="1" applyProtection="1">
      <alignment vertical="center"/>
      <protection locked="0"/>
    </xf>
    <xf numFmtId="9" fontId="5" fillId="0" borderId="12" xfId="2" applyFont="1" applyFill="1" applyBorder="1" applyAlignment="1" applyProtection="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5" fillId="6" borderId="6" xfId="0" applyFont="1" applyFill="1" applyBorder="1" applyAlignment="1">
      <alignment horizontal="right" vertical="center"/>
    </xf>
    <xf numFmtId="0" fontId="6" fillId="3" borderId="27" xfId="0" applyFont="1" applyFill="1" applyBorder="1" applyAlignment="1" applyProtection="1">
      <alignment horizontal="center" vertical="center"/>
      <protection locked="0"/>
    </xf>
    <xf numFmtId="0" fontId="5" fillId="0" borderId="47" xfId="0" applyFont="1" applyBorder="1" applyAlignment="1">
      <alignment horizontal="left" vertical="center"/>
    </xf>
    <xf numFmtId="0" fontId="5" fillId="0" borderId="48" xfId="0" applyFont="1" applyBorder="1" applyAlignment="1">
      <alignment horizontal="left" vertical="center"/>
    </xf>
    <xf numFmtId="0" fontId="5" fillId="0" borderId="33" xfId="0" applyFont="1" applyBorder="1" applyAlignment="1">
      <alignment horizontal="left" vertical="center" shrinkToFit="1"/>
    </xf>
    <xf numFmtId="0" fontId="5" fillId="6" borderId="8" xfId="0" applyFont="1" applyFill="1" applyBorder="1" applyAlignment="1">
      <alignment horizontal="right" vertical="center"/>
    </xf>
    <xf numFmtId="0" fontId="6" fillId="3" borderId="20" xfId="0" applyFont="1" applyFill="1" applyBorder="1" applyAlignment="1" applyProtection="1">
      <alignment horizontal="center" vertical="center"/>
      <protection locked="0"/>
    </xf>
    <xf numFmtId="0" fontId="5" fillId="6" borderId="9" xfId="0" applyFont="1" applyFill="1" applyBorder="1">
      <alignment vertical="center"/>
    </xf>
    <xf numFmtId="0" fontId="6" fillId="3" borderId="21" xfId="0" applyFont="1" applyFill="1" applyBorder="1" applyAlignment="1" applyProtection="1">
      <alignment horizontal="center" vertical="center"/>
      <protection locked="0"/>
    </xf>
    <xf numFmtId="0" fontId="5" fillId="0" borderId="33" xfId="0" applyFont="1" applyBorder="1">
      <alignment vertical="center"/>
    </xf>
    <xf numFmtId="0" fontId="5" fillId="0" borderId="20" xfId="0" applyFont="1" applyBorder="1" applyAlignment="1">
      <alignment horizontal="center" vertical="center"/>
    </xf>
    <xf numFmtId="0" fontId="5" fillId="0" borderId="49" xfId="0" applyFont="1" applyBorder="1" applyAlignment="1">
      <alignment horizontal="left" vertical="center"/>
    </xf>
    <xf numFmtId="0" fontId="5" fillId="0" borderId="43" xfId="0" applyFont="1" applyBorder="1" applyAlignment="1">
      <alignment horizontal="left" vertical="center"/>
    </xf>
    <xf numFmtId="9" fontId="5" fillId="0" borderId="21" xfId="2" applyFont="1" applyBorder="1" applyAlignment="1" applyProtection="1">
      <alignment horizontal="center" vertical="center"/>
    </xf>
    <xf numFmtId="0" fontId="5" fillId="6" borderId="11" xfId="0" applyFont="1" applyFill="1" applyBorder="1">
      <alignment vertical="center"/>
    </xf>
    <xf numFmtId="0" fontId="5" fillId="0" borderId="21" xfId="0" applyFont="1" applyBorder="1" applyAlignment="1">
      <alignment horizontal="center" vertical="center"/>
    </xf>
    <xf numFmtId="0" fontId="5" fillId="0" borderId="44" xfId="0" applyFont="1" applyBorder="1" applyAlignment="1">
      <alignment horizontal="left" vertical="center"/>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5" fillId="0" borderId="52" xfId="0" applyFont="1" applyBorder="1" applyAlignment="1">
      <alignment horizontal="left" vertical="center"/>
    </xf>
    <xf numFmtId="0" fontId="5" fillId="0" borderId="53" xfId="0" applyFont="1" applyBorder="1">
      <alignment vertical="center"/>
    </xf>
    <xf numFmtId="0" fontId="6" fillId="0" borderId="52" xfId="0" applyFont="1" applyBorder="1">
      <alignment vertical="center"/>
    </xf>
    <xf numFmtId="38" fontId="5" fillId="3" borderId="50" xfId="1" applyFont="1" applyFill="1" applyBorder="1" applyProtection="1">
      <alignment vertical="center"/>
      <protection locked="0"/>
    </xf>
    <xf numFmtId="38" fontId="5" fillId="3" borderId="32" xfId="1" applyFont="1" applyFill="1" applyBorder="1" applyProtection="1">
      <alignment vertical="center"/>
      <protection locked="0"/>
    </xf>
    <xf numFmtId="38" fontId="5" fillId="0" borderId="0" xfId="1" applyFont="1" applyFill="1" applyBorder="1" applyProtection="1">
      <alignment vertical="center"/>
    </xf>
    <xf numFmtId="0" fontId="6" fillId="0" borderId="7" xfId="0" applyFont="1" applyBorder="1">
      <alignmen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38" fontId="5" fillId="0" borderId="12" xfId="1" applyFont="1" applyFill="1" applyBorder="1" applyProtection="1">
      <alignment vertical="center"/>
    </xf>
    <xf numFmtId="38" fontId="5" fillId="0" borderId="27" xfId="1" applyFont="1" applyBorder="1" applyAlignment="1" applyProtection="1">
      <alignment vertical="center"/>
    </xf>
    <xf numFmtId="38" fontId="5" fillId="0" borderId="27" xfId="1" applyFont="1" applyBorder="1" applyAlignment="1" applyProtection="1">
      <alignment horizontal="right" vertical="center"/>
    </xf>
    <xf numFmtId="0" fontId="5" fillId="0" borderId="16" xfId="0" applyFont="1" applyBorder="1" applyAlignment="1">
      <alignment horizontal="left" vertical="center"/>
    </xf>
    <xf numFmtId="0" fontId="5" fillId="0" borderId="17" xfId="0" applyFont="1" applyBorder="1" applyAlignment="1">
      <alignment horizontal="center" vertical="center"/>
    </xf>
    <xf numFmtId="0" fontId="5" fillId="0" borderId="54" xfId="0" applyFont="1" applyBorder="1" applyAlignment="1">
      <alignment horizontal="center" vertical="center"/>
    </xf>
    <xf numFmtId="38" fontId="5" fillId="0" borderId="55" xfId="1" applyFont="1" applyBorder="1" applyAlignment="1" applyProtection="1">
      <alignment vertical="center"/>
    </xf>
    <xf numFmtId="38" fontId="5" fillId="0" borderId="56" xfId="1" applyFont="1" applyBorder="1" applyAlignment="1" applyProtection="1">
      <alignment vertical="center"/>
    </xf>
    <xf numFmtId="0" fontId="6" fillId="0" borderId="0" xfId="0" applyFont="1" applyAlignment="1">
      <alignment horizontal="center" vertical="center"/>
    </xf>
    <xf numFmtId="0" fontId="6" fillId="0" borderId="16" xfId="0" applyFont="1" applyBorder="1" applyAlignment="1">
      <alignment horizontal="left" vertical="center"/>
    </xf>
    <xf numFmtId="38" fontId="6" fillId="0" borderId="18" xfId="0" applyNumberFormat="1" applyFont="1" applyBorder="1" applyAlignment="1">
      <alignment horizontal="right" vertical="center"/>
    </xf>
    <xf numFmtId="38" fontId="5" fillId="0" borderId="0" xfId="1" applyFont="1" applyBorder="1" applyAlignment="1" applyProtection="1">
      <alignment vertical="center"/>
    </xf>
    <xf numFmtId="0" fontId="6" fillId="0" borderId="0" xfId="0" applyFont="1" applyAlignment="1">
      <alignment horizontal="left" vertical="center"/>
    </xf>
    <xf numFmtId="38" fontId="6" fillId="0" borderId="0" xfId="0" applyNumberFormat="1" applyFont="1" applyAlignment="1">
      <alignment horizontal="right" vertical="center"/>
    </xf>
    <xf numFmtId="0" fontId="6" fillId="0" borderId="1" xfId="0" applyFont="1" applyBorder="1">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38" fontId="5" fillId="3" borderId="12" xfId="1" applyFont="1" applyFill="1" applyBorder="1" applyAlignment="1" applyProtection="1">
      <alignment vertical="center"/>
      <protection locked="0"/>
    </xf>
    <xf numFmtId="0" fontId="6" fillId="0" borderId="1" xfId="0" applyFont="1" applyBorder="1" applyAlignment="1">
      <alignment horizontal="left" vertical="center"/>
    </xf>
    <xf numFmtId="38" fontId="6" fillId="0" borderId="3" xfId="0" applyNumberFormat="1" applyFont="1" applyBorder="1" applyAlignment="1">
      <alignment horizontal="right" vertical="center"/>
    </xf>
    <xf numFmtId="0" fontId="5" fillId="0" borderId="0" xfId="0" applyFont="1" applyAlignment="1">
      <alignment horizontal="center" vertical="center"/>
    </xf>
    <xf numFmtId="38" fontId="5" fillId="0" borderId="0" xfId="1" applyFont="1" applyBorder="1" applyAlignment="1">
      <alignment vertical="center"/>
    </xf>
    <xf numFmtId="0" fontId="6" fillId="0" borderId="16" xfId="0" applyFont="1" applyBorder="1">
      <alignment vertical="center"/>
    </xf>
    <xf numFmtId="38" fontId="5" fillId="0" borderId="55" xfId="1" applyFont="1" applyBorder="1" applyAlignment="1">
      <alignment vertical="center"/>
    </xf>
    <xf numFmtId="38" fontId="6" fillId="0" borderId="0" xfId="1" applyFont="1" applyFill="1" applyBorder="1" applyAlignment="1">
      <alignment horizontal="right" vertical="center"/>
    </xf>
    <xf numFmtId="38" fontId="6" fillId="0" borderId="0" xfId="1" applyFont="1" applyBorder="1" applyAlignment="1">
      <alignment horizontal="right" vertical="center"/>
    </xf>
    <xf numFmtId="0" fontId="5" fillId="6" borderId="27" xfId="0" applyFont="1" applyFill="1" applyBorder="1">
      <alignment vertical="center"/>
    </xf>
    <xf numFmtId="0" fontId="5" fillId="6" borderId="27" xfId="0" applyFont="1" applyFill="1" applyBorder="1" applyAlignment="1">
      <alignment vertical="center" wrapText="1"/>
    </xf>
    <xf numFmtId="0" fontId="5" fillId="6" borderId="6" xfId="0" applyFont="1" applyFill="1" applyBorder="1" applyAlignment="1">
      <alignment vertical="center" wrapText="1"/>
    </xf>
    <xf numFmtId="0" fontId="5" fillId="6" borderId="0" xfId="0" applyFont="1" applyFill="1">
      <alignment vertical="center"/>
    </xf>
    <xf numFmtId="0" fontId="5" fillId="6" borderId="12" xfId="0" applyFont="1" applyFill="1" applyBorder="1">
      <alignment vertical="center"/>
    </xf>
    <xf numFmtId="0" fontId="5" fillId="0" borderId="57" xfId="0" applyFont="1" applyBorder="1" applyAlignment="1">
      <alignment horizontal="center" vertical="center"/>
    </xf>
    <xf numFmtId="0" fontId="5" fillId="3" borderId="57" xfId="0" applyFont="1" applyFill="1" applyBorder="1" applyAlignment="1" applyProtection="1">
      <alignment vertical="center" shrinkToFit="1"/>
      <protection locked="0"/>
    </xf>
    <xf numFmtId="0" fontId="5" fillId="3" borderId="58" xfId="0" applyFont="1" applyFill="1" applyBorder="1" applyAlignment="1" applyProtection="1">
      <alignment vertical="center" shrinkToFit="1"/>
      <protection locked="0"/>
    </xf>
    <xf numFmtId="180" fontId="5" fillId="3" borderId="57" xfId="1" applyNumberFormat="1" applyFont="1" applyFill="1" applyBorder="1" applyProtection="1">
      <alignment vertical="center"/>
      <protection locked="0"/>
    </xf>
    <xf numFmtId="179" fontId="5" fillId="3" borderId="57" xfId="1" applyNumberFormat="1" applyFont="1" applyFill="1" applyBorder="1" applyProtection="1">
      <alignment vertical="center"/>
      <protection locked="0"/>
    </xf>
    <xf numFmtId="40" fontId="5" fillId="3" borderId="57" xfId="1" applyNumberFormat="1" applyFont="1" applyFill="1" applyBorder="1" applyProtection="1">
      <alignment vertical="center"/>
      <protection locked="0"/>
    </xf>
    <xf numFmtId="40" fontId="5" fillId="0" borderId="57" xfId="1" applyNumberFormat="1" applyFont="1" applyBorder="1">
      <alignment vertical="center"/>
    </xf>
    <xf numFmtId="38" fontId="5" fillId="0" borderId="57" xfId="1" applyFont="1" applyBorder="1" applyAlignment="1">
      <alignment horizontal="right" vertical="center"/>
    </xf>
    <xf numFmtId="0" fontId="5" fillId="0" borderId="59" xfId="0" applyFont="1" applyBorder="1" applyAlignment="1">
      <alignment horizontal="center" vertical="center"/>
    </xf>
    <xf numFmtId="0" fontId="5" fillId="3" borderId="59" xfId="0" applyFont="1" applyFill="1" applyBorder="1" applyAlignment="1" applyProtection="1">
      <alignment vertical="center" shrinkToFit="1"/>
      <protection locked="0"/>
    </xf>
    <xf numFmtId="0" fontId="5" fillId="3" borderId="60" xfId="0" applyFont="1" applyFill="1" applyBorder="1" applyAlignment="1" applyProtection="1">
      <alignment vertical="center" shrinkToFit="1"/>
      <protection locked="0"/>
    </xf>
    <xf numFmtId="40" fontId="5" fillId="0" borderId="59" xfId="1" applyNumberFormat="1" applyFont="1" applyBorder="1">
      <alignment vertical="center"/>
    </xf>
    <xf numFmtId="38" fontId="5" fillId="0" borderId="59" xfId="1" applyFont="1" applyBorder="1" applyAlignment="1">
      <alignment horizontal="right" vertical="center"/>
    </xf>
    <xf numFmtId="38" fontId="5" fillId="0" borderId="59" xfId="1" applyFont="1" applyBorder="1" applyAlignment="1" applyProtection="1">
      <alignment horizontal="right" vertical="center"/>
    </xf>
    <xf numFmtId="180" fontId="5" fillId="3" borderId="59" xfId="1" applyNumberFormat="1" applyFont="1" applyFill="1" applyBorder="1" applyProtection="1">
      <alignment vertical="center"/>
      <protection locked="0"/>
    </xf>
    <xf numFmtId="179" fontId="5" fillId="3" borderId="59" xfId="1" applyNumberFormat="1" applyFont="1" applyFill="1" applyBorder="1" applyProtection="1">
      <alignment vertical="center"/>
      <protection locked="0"/>
    </xf>
    <xf numFmtId="40" fontId="5" fillId="3" borderId="59" xfId="1" applyNumberFormat="1" applyFont="1" applyFill="1" applyBorder="1" applyProtection="1">
      <alignment vertical="center"/>
      <protection locked="0"/>
    </xf>
    <xf numFmtId="0" fontId="5" fillId="6" borderId="61" xfId="0" applyFont="1" applyFill="1" applyBorder="1">
      <alignment vertical="center"/>
    </xf>
    <xf numFmtId="0" fontId="5" fillId="0" borderId="63" xfId="0" applyFont="1" applyBorder="1" applyAlignment="1">
      <alignment horizontal="center" vertical="center"/>
    </xf>
    <xf numFmtId="0" fontId="5" fillId="3" borderId="63" xfId="0" applyFont="1" applyFill="1" applyBorder="1" applyAlignment="1" applyProtection="1">
      <alignment vertical="center" shrinkToFit="1"/>
      <protection locked="0"/>
    </xf>
    <xf numFmtId="0" fontId="5" fillId="3" borderId="64" xfId="0" applyFont="1" applyFill="1" applyBorder="1" applyAlignment="1" applyProtection="1">
      <alignment vertical="center" shrinkToFit="1"/>
      <protection locked="0"/>
    </xf>
    <xf numFmtId="180" fontId="5" fillId="3" borderId="63" xfId="1" applyNumberFormat="1" applyFont="1" applyFill="1" applyBorder="1" applyProtection="1">
      <alignment vertical="center"/>
      <protection locked="0"/>
    </xf>
    <xf numFmtId="179" fontId="5" fillId="3" borderId="63" xfId="1" applyNumberFormat="1" applyFont="1" applyFill="1" applyBorder="1" applyProtection="1">
      <alignment vertical="center"/>
      <protection locked="0"/>
    </xf>
    <xf numFmtId="40" fontId="5" fillId="3" borderId="63" xfId="1" applyNumberFormat="1" applyFont="1" applyFill="1" applyBorder="1" applyProtection="1">
      <alignment vertical="center"/>
      <protection locked="0"/>
    </xf>
    <xf numFmtId="40" fontId="5" fillId="0" borderId="63" xfId="1" applyNumberFormat="1" applyFont="1" applyBorder="1">
      <alignment vertical="center"/>
    </xf>
    <xf numFmtId="38" fontId="5" fillId="0" borderId="63" xfId="1" applyFont="1" applyBorder="1" applyAlignment="1">
      <alignment horizontal="right" vertical="center"/>
    </xf>
    <xf numFmtId="0" fontId="5" fillId="6" borderId="67" xfId="0" applyFont="1" applyFill="1" applyBorder="1">
      <alignment vertical="center"/>
    </xf>
    <xf numFmtId="0" fontId="5" fillId="0" borderId="68" xfId="0" applyFont="1" applyBorder="1" applyAlignment="1">
      <alignment horizontal="center" vertical="center"/>
    </xf>
    <xf numFmtId="40" fontId="5" fillId="0" borderId="68" xfId="1" applyNumberFormat="1" applyFont="1" applyBorder="1">
      <alignment vertical="center"/>
    </xf>
    <xf numFmtId="38" fontId="5" fillId="0" borderId="68" xfId="1" applyFont="1" applyBorder="1" applyAlignment="1">
      <alignment horizontal="right" vertical="center"/>
    </xf>
    <xf numFmtId="38" fontId="5" fillId="0" borderId="71" xfId="1" applyFont="1" applyBorder="1" applyAlignment="1" applyProtection="1">
      <alignment horizontal="right" vertical="center"/>
    </xf>
    <xf numFmtId="38" fontId="5" fillId="0" borderId="63" xfId="1" applyFont="1" applyBorder="1" applyAlignment="1" applyProtection="1">
      <alignment horizontal="right" vertical="center"/>
    </xf>
    <xf numFmtId="0" fontId="5" fillId="3" borderId="68" xfId="0" applyFont="1" applyFill="1" applyBorder="1" applyAlignment="1" applyProtection="1">
      <alignment vertical="center" shrinkToFit="1"/>
      <protection locked="0"/>
    </xf>
    <xf numFmtId="0" fontId="5" fillId="6" borderId="0" xfId="0" applyFont="1" applyFill="1" applyAlignment="1">
      <alignment vertical="center" wrapText="1"/>
    </xf>
    <xf numFmtId="0" fontId="5" fillId="0" borderId="0" xfId="0" applyFont="1" applyAlignment="1">
      <alignment vertical="center" wrapText="1"/>
    </xf>
    <xf numFmtId="0" fontId="5" fillId="6" borderId="67" xfId="0" applyFont="1" applyFill="1" applyBorder="1" applyAlignment="1">
      <alignment vertical="center" wrapText="1"/>
    </xf>
    <xf numFmtId="0" fontId="5" fillId="6" borderId="67" xfId="0" applyFont="1" applyFill="1" applyBorder="1" applyAlignment="1">
      <alignment vertical="center" shrinkToFit="1"/>
    </xf>
    <xf numFmtId="0" fontId="5" fillId="6" borderId="12" xfId="0" applyFont="1" applyFill="1" applyBorder="1" applyAlignment="1">
      <alignment vertical="center" shrinkToFit="1"/>
    </xf>
    <xf numFmtId="0" fontId="5" fillId="6" borderId="61" xfId="0" applyFont="1" applyFill="1" applyBorder="1" applyAlignment="1">
      <alignment vertical="center" shrinkToFit="1"/>
    </xf>
    <xf numFmtId="0" fontId="5" fillId="6" borderId="21" xfId="0" applyFont="1" applyFill="1" applyBorder="1" applyAlignment="1">
      <alignment vertical="center" wrapText="1"/>
    </xf>
    <xf numFmtId="0" fontId="5" fillId="0" borderId="72" xfId="0" applyFont="1" applyBorder="1" applyAlignment="1">
      <alignment horizontal="center" vertical="center"/>
    </xf>
    <xf numFmtId="0" fontId="5" fillId="3" borderId="72" xfId="0" applyFont="1" applyFill="1" applyBorder="1" applyAlignment="1" applyProtection="1">
      <alignment vertical="center" shrinkToFit="1"/>
      <protection locked="0"/>
    </xf>
    <xf numFmtId="40" fontId="5" fillId="0" borderId="72" xfId="1" applyNumberFormat="1" applyFont="1" applyBorder="1">
      <alignment vertical="center"/>
    </xf>
    <xf numFmtId="38" fontId="5" fillId="0" borderId="72" xfId="1" applyFont="1" applyBorder="1" applyAlignment="1">
      <alignment horizontal="right" vertical="center"/>
    </xf>
    <xf numFmtId="38" fontId="5" fillId="0" borderId="20" xfId="1" applyFont="1" applyBorder="1" applyAlignment="1" applyProtection="1">
      <alignment horizontal="right" vertical="center"/>
    </xf>
    <xf numFmtId="0" fontId="5" fillId="0" borderId="73" xfId="0" applyFont="1" applyBorder="1" applyAlignment="1">
      <alignment horizontal="center" vertical="center"/>
    </xf>
    <xf numFmtId="0" fontId="5" fillId="3" borderId="73" xfId="0" applyFont="1" applyFill="1" applyBorder="1" applyAlignment="1" applyProtection="1">
      <alignment vertical="center" shrinkToFit="1"/>
      <protection locked="0"/>
    </xf>
    <xf numFmtId="0" fontId="5" fillId="3" borderId="74" xfId="0" applyFont="1" applyFill="1" applyBorder="1" applyAlignment="1" applyProtection="1">
      <alignment vertical="center" shrinkToFit="1"/>
      <protection locked="0"/>
    </xf>
    <xf numFmtId="180" fontId="5" fillId="3" borderId="73" xfId="1" applyNumberFormat="1" applyFont="1" applyFill="1" applyBorder="1" applyProtection="1">
      <alignment vertical="center"/>
      <protection locked="0"/>
    </xf>
    <xf numFmtId="179" fontId="5" fillId="3" borderId="73" xfId="1" applyNumberFormat="1" applyFont="1" applyFill="1" applyBorder="1" applyProtection="1">
      <alignment vertical="center"/>
      <protection locked="0"/>
    </xf>
    <xf numFmtId="40" fontId="5" fillId="3" borderId="73" xfId="1" applyNumberFormat="1" applyFont="1" applyFill="1" applyBorder="1" applyProtection="1">
      <alignment vertical="center"/>
      <protection locked="0"/>
    </xf>
    <xf numFmtId="40" fontId="5" fillId="0" borderId="73" xfId="1" applyNumberFormat="1" applyFont="1" applyBorder="1">
      <alignment vertical="center"/>
    </xf>
    <xf numFmtId="38" fontId="5" fillId="0" borderId="73" xfId="1" applyFont="1" applyBorder="1" applyAlignment="1">
      <alignment horizontal="right" vertical="center"/>
    </xf>
    <xf numFmtId="38" fontId="5" fillId="0" borderId="73" xfId="1" applyFont="1" applyBorder="1" applyAlignment="1" applyProtection="1">
      <alignment horizontal="right" vertical="center"/>
    </xf>
    <xf numFmtId="0" fontId="6" fillId="0" borderId="5" xfId="0" applyFont="1" applyBorder="1">
      <alignment vertical="center"/>
    </xf>
    <xf numFmtId="0" fontId="6" fillId="0" borderId="5" xfId="0" applyFont="1" applyBorder="1" applyAlignment="1">
      <alignment vertical="center" wrapText="1"/>
    </xf>
    <xf numFmtId="0" fontId="5" fillId="6" borderId="7" xfId="0" applyFont="1" applyFill="1" applyBorder="1" applyAlignment="1">
      <alignment vertical="center" wrapText="1"/>
    </xf>
    <xf numFmtId="0" fontId="6" fillId="6" borderId="0" xfId="0" applyFont="1" applyFill="1">
      <alignment vertical="center"/>
    </xf>
    <xf numFmtId="0" fontId="6" fillId="6" borderId="21" xfId="0" applyFont="1" applyFill="1" applyBorder="1">
      <alignment vertical="center"/>
    </xf>
    <xf numFmtId="0" fontId="5" fillId="6" borderId="21" xfId="0" applyFont="1" applyFill="1" applyBorder="1">
      <alignment vertical="center"/>
    </xf>
    <xf numFmtId="0" fontId="5" fillId="6" borderId="12" xfId="0" applyFont="1" applyFill="1" applyBorder="1" applyAlignment="1">
      <alignment horizontal="center" vertical="center"/>
    </xf>
    <xf numFmtId="0" fontId="5" fillId="6" borderId="9" xfId="0" applyFont="1" applyFill="1" applyBorder="1" applyAlignment="1">
      <alignment vertical="center" wrapText="1"/>
    </xf>
    <xf numFmtId="0" fontId="5" fillId="6" borderId="11" xfId="0" applyFont="1" applyFill="1" applyBorder="1" applyAlignment="1">
      <alignment vertical="center" wrapText="1"/>
    </xf>
    <xf numFmtId="0" fontId="6" fillId="6" borderId="12" xfId="0" applyFont="1" applyFill="1" applyBorder="1">
      <alignment vertical="center"/>
    </xf>
    <xf numFmtId="0" fontId="5" fillId="3" borderId="12" xfId="0" applyFont="1" applyFill="1" applyBorder="1" applyProtection="1">
      <alignment vertical="center"/>
      <protection locked="0"/>
    </xf>
    <xf numFmtId="0" fontId="5" fillId="3" borderId="12" xfId="0" applyFont="1" applyFill="1" applyBorder="1" applyAlignment="1" applyProtection="1">
      <alignment horizontal="center" vertical="center"/>
      <protection locked="0"/>
    </xf>
    <xf numFmtId="0" fontId="5" fillId="3" borderId="1" xfId="0" applyFont="1" applyFill="1" applyBorder="1" applyAlignment="1" applyProtection="1">
      <alignment vertical="center" shrinkToFit="1"/>
      <protection locked="0"/>
    </xf>
    <xf numFmtId="181" fontId="5" fillId="0" borderId="12" xfId="1" applyNumberFormat="1" applyFont="1" applyFill="1" applyBorder="1" applyProtection="1">
      <alignment vertical="center"/>
    </xf>
    <xf numFmtId="181" fontId="5" fillId="0" borderId="12" xfId="1" applyNumberFormat="1" applyFont="1" applyFill="1" applyBorder="1" applyAlignment="1" applyProtection="1">
      <alignment horizontal="center" vertical="center"/>
    </xf>
    <xf numFmtId="40" fontId="5" fillId="3" borderId="12" xfId="1" applyNumberFormat="1" applyFont="1" applyFill="1" applyBorder="1" applyProtection="1">
      <alignment vertical="center"/>
      <protection locked="0"/>
    </xf>
    <xf numFmtId="179" fontId="5" fillId="0" borderId="9" xfId="1" applyNumberFormat="1" applyFont="1" applyBorder="1" applyAlignment="1">
      <alignment vertical="center"/>
    </xf>
    <xf numFmtId="0" fontId="5" fillId="0" borderId="11" xfId="1" applyNumberFormat="1" applyFont="1" applyBorder="1" applyAlignment="1">
      <alignment horizontal="center" vertical="center"/>
    </xf>
    <xf numFmtId="0" fontId="5" fillId="0" borderId="11" xfId="1" applyNumberFormat="1" applyFont="1" applyBorder="1" applyAlignment="1">
      <alignment horizontal="center" vertical="center" wrapText="1"/>
    </xf>
    <xf numFmtId="38" fontId="5" fillId="0" borderId="21" xfId="1" applyFont="1" applyBorder="1" applyProtection="1">
      <alignment vertical="center"/>
    </xf>
    <xf numFmtId="0" fontId="5" fillId="0" borderId="12" xfId="0" applyFont="1" applyBorder="1" applyAlignment="1">
      <alignment horizontal="center" vertical="center"/>
    </xf>
    <xf numFmtId="179" fontId="5" fillId="0" borderId="1" xfId="1" applyNumberFormat="1" applyFont="1" applyBorder="1" applyAlignment="1">
      <alignment vertical="center"/>
    </xf>
    <xf numFmtId="0" fontId="5" fillId="0" borderId="3" xfId="1" applyNumberFormat="1" applyFont="1" applyBorder="1" applyAlignment="1">
      <alignment horizontal="center" vertical="center"/>
    </xf>
    <xf numFmtId="0" fontId="5" fillId="0" borderId="3" xfId="1" applyNumberFormat="1" applyFont="1" applyBorder="1" applyAlignment="1">
      <alignment horizontal="center" vertical="center" wrapText="1"/>
    </xf>
    <xf numFmtId="38" fontId="5" fillId="0" borderId="12" xfId="1" applyFont="1" applyBorder="1" applyProtection="1">
      <alignment vertical="center"/>
    </xf>
    <xf numFmtId="0" fontId="6" fillId="6" borderId="61" xfId="0" applyFont="1" applyFill="1" applyBorder="1">
      <alignment vertical="center"/>
    </xf>
    <xf numFmtId="0" fontId="5" fillId="3" borderId="61" xfId="0" applyFont="1" applyFill="1" applyBorder="1" applyProtection="1">
      <alignment vertical="center"/>
      <protection locked="0"/>
    </xf>
    <xf numFmtId="0" fontId="5" fillId="3" borderId="61" xfId="0" applyFont="1" applyFill="1" applyBorder="1" applyAlignment="1" applyProtection="1">
      <alignment horizontal="center" vertical="center"/>
      <protection locked="0"/>
    </xf>
    <xf numFmtId="0" fontId="5" fillId="3" borderId="75" xfId="0" applyFont="1" applyFill="1" applyBorder="1" applyAlignment="1" applyProtection="1">
      <alignment vertical="center" shrinkToFit="1"/>
      <protection locked="0"/>
    </xf>
    <xf numFmtId="38" fontId="5" fillId="3" borderId="61" xfId="1" applyFont="1" applyFill="1" applyBorder="1" applyAlignment="1" applyProtection="1">
      <alignment vertical="center"/>
      <protection locked="0"/>
    </xf>
    <xf numFmtId="181" fontId="5" fillId="0" borderId="61" xfId="1" applyNumberFormat="1" applyFont="1" applyFill="1" applyBorder="1" applyProtection="1">
      <alignment vertical="center"/>
    </xf>
    <xf numFmtId="181" fontId="5" fillId="0" borderId="61" xfId="1" applyNumberFormat="1" applyFont="1" applyFill="1" applyBorder="1" applyAlignment="1" applyProtection="1">
      <alignment horizontal="center" vertical="center"/>
    </xf>
    <xf numFmtId="40" fontId="5" fillId="3" borderId="61" xfId="1" applyNumberFormat="1" applyFont="1" applyFill="1" applyBorder="1" applyProtection="1">
      <alignment vertical="center"/>
      <protection locked="0"/>
    </xf>
    <xf numFmtId="0" fontId="5" fillId="0" borderId="61" xfId="0" applyFont="1" applyBorder="1" applyAlignment="1">
      <alignment horizontal="center" vertical="center"/>
    </xf>
    <xf numFmtId="179" fontId="5" fillId="0" borderId="75" xfId="1" applyNumberFormat="1" applyFont="1" applyBorder="1" applyAlignment="1">
      <alignment vertical="center"/>
    </xf>
    <xf numFmtId="0" fontId="5" fillId="0" borderId="76" xfId="1" applyNumberFormat="1" applyFont="1" applyBorder="1" applyAlignment="1">
      <alignment horizontal="center" vertical="center"/>
    </xf>
    <xf numFmtId="0" fontId="5" fillId="0" borderId="76" xfId="1" applyNumberFormat="1" applyFont="1" applyBorder="1" applyAlignment="1">
      <alignment horizontal="center" vertical="center" wrapText="1"/>
    </xf>
    <xf numFmtId="38" fontId="5" fillId="0" borderId="61" xfId="1" applyFont="1" applyBorder="1" applyProtection="1">
      <alignment vertical="center"/>
    </xf>
    <xf numFmtId="0" fontId="5" fillId="3" borderId="21" xfId="0" applyFont="1" applyFill="1" applyBorder="1" applyProtection="1">
      <alignment vertical="center"/>
      <protection locked="0"/>
    </xf>
    <xf numFmtId="40" fontId="5" fillId="3" borderId="21" xfId="1" applyNumberFormat="1" applyFont="1" applyFill="1" applyBorder="1" applyProtection="1">
      <alignment vertical="center"/>
      <protection locked="0"/>
    </xf>
    <xf numFmtId="0" fontId="5" fillId="6" borderId="12" xfId="0" applyFont="1" applyFill="1" applyBorder="1" applyAlignment="1">
      <alignment vertical="center" wrapText="1"/>
    </xf>
    <xf numFmtId="0" fontId="6" fillId="0" borderId="12" xfId="0" applyFont="1" applyBorder="1">
      <alignment vertical="center"/>
    </xf>
    <xf numFmtId="0" fontId="5" fillId="3" borderId="12" xfId="0" applyFont="1" applyFill="1" applyBorder="1" applyAlignment="1" applyProtection="1">
      <alignment vertical="center" shrinkToFit="1"/>
      <protection locked="0"/>
    </xf>
    <xf numFmtId="0" fontId="6" fillId="0" borderId="12" xfId="0" applyFont="1" applyBorder="1" applyAlignment="1">
      <alignment horizontal="center" vertical="center"/>
    </xf>
    <xf numFmtId="179" fontId="5" fillId="0" borderId="7" xfId="1" applyNumberFormat="1" applyFont="1" applyBorder="1" applyAlignment="1">
      <alignment vertical="center"/>
    </xf>
    <xf numFmtId="0" fontId="5" fillId="0" borderId="6" xfId="1" applyNumberFormat="1" applyFont="1" applyBorder="1" applyAlignment="1">
      <alignment horizontal="center" vertical="center"/>
    </xf>
    <xf numFmtId="179" fontId="5" fillId="0" borderId="4" xfId="1" applyNumberFormat="1" applyFont="1" applyBorder="1" applyAlignment="1">
      <alignment vertical="center"/>
    </xf>
    <xf numFmtId="0" fontId="5" fillId="0" borderId="8" xfId="1" applyNumberFormat="1" applyFont="1" applyBorder="1" applyAlignment="1">
      <alignment horizontal="center" vertical="center"/>
    </xf>
    <xf numFmtId="0" fontId="5" fillId="0" borderId="3" xfId="1" applyNumberFormat="1" applyFont="1" applyBorder="1" applyAlignment="1">
      <alignment horizontal="left" vertical="center" wrapText="1"/>
    </xf>
    <xf numFmtId="0" fontId="6" fillId="8" borderId="12" xfId="0" applyFont="1" applyFill="1" applyBorder="1">
      <alignment vertical="center"/>
    </xf>
    <xf numFmtId="0" fontId="5" fillId="0" borderId="27" xfId="0" applyFont="1" applyBorder="1" applyAlignment="1">
      <alignment horizontal="center" vertical="center" wrapText="1"/>
    </xf>
    <xf numFmtId="0" fontId="5" fillId="0" borderId="27" xfId="0" applyFont="1" applyBorder="1" applyAlignment="1">
      <alignment horizontal="center" vertical="center"/>
    </xf>
    <xf numFmtId="0" fontId="5" fillId="0" borderId="12" xfId="0" applyFont="1" applyBorder="1" applyAlignment="1">
      <alignment horizontal="center" vertical="center" wrapText="1"/>
    </xf>
    <xf numFmtId="0" fontId="5" fillId="0" borderId="12" xfId="0" applyFont="1" applyBorder="1">
      <alignment vertical="center"/>
    </xf>
    <xf numFmtId="9" fontId="5" fillId="0" borderId="12" xfId="0" applyNumberFormat="1" applyFont="1" applyBorder="1" applyAlignment="1">
      <alignment horizontal="center" vertical="center"/>
    </xf>
    <xf numFmtId="0" fontId="5" fillId="0" borderId="4" xfId="0" quotePrefix="1" applyFont="1" applyBorder="1" applyAlignment="1">
      <alignment horizontal="center" vertical="center"/>
    </xf>
    <xf numFmtId="0" fontId="5" fillId="0" borderId="21" xfId="0" applyFont="1" applyBorder="1">
      <alignment vertical="center"/>
    </xf>
    <xf numFmtId="181" fontId="5" fillId="0" borderId="0" xfId="1" applyNumberFormat="1" applyFont="1" applyBorder="1" applyAlignment="1">
      <alignment horizontal="center" vertical="center"/>
    </xf>
    <xf numFmtId="0" fontId="5" fillId="0" borderId="7" xfId="0" applyFont="1" applyBorder="1">
      <alignment vertical="center"/>
    </xf>
    <xf numFmtId="179" fontId="5" fillId="0" borderId="12" xfId="1" applyNumberFormat="1" applyFont="1" applyBorder="1" applyAlignment="1">
      <alignment horizontal="center" vertical="center"/>
    </xf>
    <xf numFmtId="0" fontId="5" fillId="0" borderId="1" xfId="0" applyFont="1" applyBorder="1" applyAlignment="1">
      <alignment horizontal="center" vertical="center"/>
    </xf>
    <xf numFmtId="0" fontId="6" fillId="0" borderId="2" xfId="0" applyFont="1" applyBorder="1">
      <alignment vertical="center"/>
    </xf>
    <xf numFmtId="0" fontId="6" fillId="0" borderId="3" xfId="0" applyFont="1" applyBorder="1">
      <alignment vertical="center"/>
    </xf>
    <xf numFmtId="0" fontId="5" fillId="0" borderId="8" xfId="0" applyFont="1" applyBorder="1" applyAlignment="1">
      <alignment horizontal="left"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181" fontId="5" fillId="0" borderId="7" xfId="1" applyNumberFormat="1" applyFont="1" applyBorder="1" applyAlignment="1">
      <alignment horizontal="center" vertical="center"/>
    </xf>
    <xf numFmtId="181" fontId="5" fillId="0" borderId="6" xfId="1" applyNumberFormat="1" applyFont="1" applyBorder="1" applyAlignment="1">
      <alignment horizontal="center" vertical="center"/>
    </xf>
    <xf numFmtId="38" fontId="5" fillId="0" borderId="27" xfId="1" applyFont="1" applyBorder="1" applyAlignment="1">
      <alignment vertical="center"/>
    </xf>
    <xf numFmtId="181" fontId="5" fillId="0" borderId="4" xfId="1" applyNumberFormat="1" applyFont="1" applyBorder="1" applyAlignment="1">
      <alignment horizontal="center" vertical="center"/>
    </xf>
    <xf numFmtId="181" fontId="5" fillId="0" borderId="8" xfId="1" applyNumberFormat="1" applyFont="1" applyBorder="1" applyAlignment="1">
      <alignment horizontal="center" vertical="center"/>
    </xf>
    <xf numFmtId="0" fontId="5" fillId="0" borderId="8" xfId="0" applyFont="1" applyBorder="1" applyAlignment="1">
      <alignment horizontal="center" vertical="center"/>
    </xf>
    <xf numFmtId="38" fontId="5" fillId="0" borderId="20" xfId="1" applyFont="1" applyBorder="1" applyAlignment="1">
      <alignment vertical="center"/>
    </xf>
    <xf numFmtId="181" fontId="5" fillId="0" borderId="9" xfId="1" applyNumberFormat="1" applyFont="1" applyBorder="1" applyAlignment="1">
      <alignment horizontal="center" vertical="center"/>
    </xf>
    <xf numFmtId="181" fontId="5" fillId="0" borderId="11" xfId="1" applyNumberFormat="1" applyFont="1" applyBorder="1" applyAlignment="1">
      <alignment horizontal="center" vertical="center"/>
    </xf>
    <xf numFmtId="38" fontId="5" fillId="0" borderId="21" xfId="1" applyFont="1" applyBorder="1" applyAlignment="1">
      <alignment vertical="center"/>
    </xf>
    <xf numFmtId="181" fontId="5" fillId="0" borderId="27" xfId="1" applyNumberFormat="1" applyFont="1" applyBorder="1" applyAlignment="1">
      <alignment horizontal="center" vertical="center"/>
    </xf>
    <xf numFmtId="0" fontId="5" fillId="0" borderId="7" xfId="0" applyFont="1" applyBorder="1" applyAlignment="1">
      <alignment horizontal="center" vertical="center"/>
    </xf>
    <xf numFmtId="0" fontId="6" fillId="0" borderId="21"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5" fillId="0" borderId="9" xfId="0" applyFont="1" applyBorder="1">
      <alignment vertical="center"/>
    </xf>
    <xf numFmtId="0" fontId="5" fillId="0" borderId="11" xfId="0" applyFont="1" applyBorder="1">
      <alignment vertical="center"/>
    </xf>
    <xf numFmtId="0" fontId="6" fillId="0" borderId="6" xfId="0" applyFont="1" applyBorder="1">
      <alignment vertical="center"/>
    </xf>
    <xf numFmtId="0" fontId="6" fillId="0" borderId="27" xfId="0" applyFont="1" applyBorder="1">
      <alignment vertical="center"/>
    </xf>
    <xf numFmtId="0" fontId="6" fillId="0" borderId="8" xfId="0" applyFont="1" applyBorder="1">
      <alignment vertical="center"/>
    </xf>
    <xf numFmtId="0" fontId="6" fillId="0" borderId="4" xfId="0" applyFont="1" applyBorder="1">
      <alignment vertical="center"/>
    </xf>
    <xf numFmtId="0" fontId="6" fillId="0" borderId="20" xfId="0" applyFont="1" applyBorder="1">
      <alignment vertical="center"/>
    </xf>
    <xf numFmtId="0" fontId="6" fillId="0" borderId="11" xfId="0" applyFont="1" applyBorder="1">
      <alignment vertical="center"/>
    </xf>
    <xf numFmtId="0" fontId="6" fillId="0" borderId="9" xfId="0" applyFont="1" applyBorder="1">
      <alignment vertical="center"/>
    </xf>
    <xf numFmtId="0" fontId="6" fillId="0" borderId="21" xfId="0" applyFont="1" applyBorder="1">
      <alignment vertical="center"/>
    </xf>
    <xf numFmtId="0" fontId="6" fillId="0" borderId="27" xfId="0" applyFont="1" applyBorder="1" applyAlignment="1">
      <alignment horizontal="center" vertical="center"/>
    </xf>
    <xf numFmtId="181" fontId="5" fillId="0" borderId="20" xfId="1" applyNumberFormat="1" applyFont="1" applyBorder="1" applyAlignment="1">
      <alignment horizontal="center" vertical="center"/>
    </xf>
    <xf numFmtId="0" fontId="6" fillId="0" borderId="20" xfId="0" applyFont="1" applyBorder="1" applyAlignment="1">
      <alignment horizontal="center" vertical="center"/>
    </xf>
    <xf numFmtId="181" fontId="5" fillId="0" borderId="21" xfId="1" applyNumberFormat="1" applyFont="1" applyBorder="1" applyAlignment="1">
      <alignment horizontal="center" vertical="center"/>
    </xf>
    <xf numFmtId="181" fontId="5" fillId="0" borderId="0" xfId="1" applyNumberFormat="1" applyFont="1" applyBorder="1" applyAlignment="1">
      <alignment horizontal="left" vertical="center"/>
    </xf>
    <xf numFmtId="0" fontId="6" fillId="0" borderId="61" xfId="0" applyFont="1" applyBorder="1">
      <alignment vertical="center"/>
    </xf>
    <xf numFmtId="0" fontId="8" fillId="0" borderId="0" xfId="0" applyFont="1">
      <alignment vertical="center"/>
    </xf>
    <xf numFmtId="0" fontId="5" fillId="2" borderId="12" xfId="0" applyFont="1" applyFill="1" applyBorder="1" applyAlignment="1">
      <alignment horizontal="center" vertical="center"/>
    </xf>
    <xf numFmtId="0" fontId="5" fillId="2" borderId="3" xfId="0" applyFont="1" applyFill="1" applyBorder="1" applyAlignment="1">
      <alignment horizontal="right" vertical="center"/>
    </xf>
    <xf numFmtId="38" fontId="5" fillId="3" borderId="12" xfId="1" applyFont="1" applyFill="1" applyBorder="1" applyProtection="1">
      <alignment vertical="center"/>
      <protection locked="0"/>
    </xf>
    <xf numFmtId="38" fontId="5" fillId="2" borderId="12" xfId="1" applyFont="1" applyFill="1" applyBorder="1" applyProtection="1">
      <alignment vertical="center"/>
    </xf>
    <xf numFmtId="0" fontId="5" fillId="2" borderId="0" xfId="0" applyFont="1" applyFill="1" applyAlignment="1">
      <alignment horizontal="center" vertical="center"/>
    </xf>
    <xf numFmtId="0" fontId="2" fillId="3" borderId="0" xfId="0" quotePrefix="1" applyFont="1" applyFill="1" applyAlignment="1" applyProtection="1">
      <alignment horizontal="center" vertical="center"/>
      <protection locked="0"/>
    </xf>
    <xf numFmtId="0" fontId="2" fillId="3" borderId="0" xfId="0" quotePrefix="1" applyFont="1" applyFill="1" applyAlignment="1" applyProtection="1">
      <alignment horizontal="center"/>
      <protection locked="0"/>
    </xf>
    <xf numFmtId="0" fontId="37" fillId="2" borderId="0" xfId="0" applyFont="1" applyFill="1">
      <alignment vertical="center"/>
    </xf>
    <xf numFmtId="0" fontId="6" fillId="0" borderId="0" xfId="0" applyFont="1" applyAlignment="1"/>
    <xf numFmtId="0" fontId="6" fillId="2" borderId="0" xfId="0" applyFont="1" applyFill="1" applyAlignment="1">
      <alignment vertical="top"/>
    </xf>
    <xf numFmtId="0" fontId="2" fillId="2" borderId="0" xfId="0" applyFont="1" applyFill="1" applyAlignment="1">
      <alignment vertical="top"/>
    </xf>
    <xf numFmtId="0" fontId="5" fillId="2" borderId="0" xfId="0" applyFont="1" applyFill="1" applyAlignment="1">
      <alignment vertical="top"/>
    </xf>
    <xf numFmtId="0" fontId="6" fillId="0" borderId="0" xfId="0" applyFont="1" applyAlignment="1">
      <alignment vertical="top"/>
    </xf>
    <xf numFmtId="0" fontId="2" fillId="3" borderId="0" xfId="0" quotePrefix="1" applyFont="1" applyFill="1" applyAlignment="1" applyProtection="1">
      <alignment horizontal="center" vertical="top"/>
      <protection locked="0"/>
    </xf>
    <xf numFmtId="0" fontId="5" fillId="0" borderId="10" xfId="0" applyFont="1" applyBorder="1">
      <alignment vertical="center"/>
    </xf>
    <xf numFmtId="49" fontId="5" fillId="3" borderId="0" xfId="0" applyNumberFormat="1" applyFont="1" applyFill="1" applyAlignment="1" applyProtection="1">
      <alignment horizontal="center" vertical="center" shrinkToFit="1"/>
      <protection locked="0"/>
    </xf>
    <xf numFmtId="49" fontId="5" fillId="3" borderId="8" xfId="0" applyNumberFormat="1" applyFont="1" applyFill="1" applyBorder="1" applyAlignment="1" applyProtection="1">
      <alignment horizontal="center" vertical="center" shrinkToFit="1"/>
      <protection locked="0"/>
    </xf>
    <xf numFmtId="0" fontId="2" fillId="3" borderId="7" xfId="0" applyFont="1" applyFill="1" applyBorder="1" applyAlignment="1" applyProtection="1">
      <alignment vertical="top" wrapText="1"/>
      <protection locked="0"/>
    </xf>
    <xf numFmtId="0" fontId="2" fillId="3" borderId="5" xfId="0" applyFont="1" applyFill="1" applyBorder="1" applyAlignment="1" applyProtection="1">
      <alignment vertical="top" wrapText="1"/>
      <protection locked="0"/>
    </xf>
    <xf numFmtId="0" fontId="2" fillId="3" borderId="6" xfId="0" applyFont="1" applyFill="1" applyBorder="1" applyAlignment="1" applyProtection="1">
      <alignment vertical="top" wrapText="1"/>
      <protection locked="0"/>
    </xf>
    <xf numFmtId="0" fontId="2" fillId="3" borderId="4" xfId="0" applyFont="1" applyFill="1" applyBorder="1" applyAlignment="1" applyProtection="1">
      <alignment vertical="top" wrapText="1"/>
      <protection locked="0"/>
    </xf>
    <xf numFmtId="0" fontId="2" fillId="3" borderId="0" xfId="0" applyFont="1" applyFill="1" applyAlignment="1" applyProtection="1">
      <alignment vertical="top" wrapText="1"/>
      <protection locked="0"/>
    </xf>
    <xf numFmtId="0" fontId="2" fillId="3" borderId="8" xfId="0" applyFont="1" applyFill="1" applyBorder="1" applyAlignment="1" applyProtection="1">
      <alignment vertical="top" wrapText="1"/>
      <protection locked="0"/>
    </xf>
    <xf numFmtId="0" fontId="2" fillId="3" borderId="9" xfId="0" applyFont="1" applyFill="1" applyBorder="1" applyAlignment="1" applyProtection="1">
      <alignment vertical="top" wrapText="1"/>
      <protection locked="0"/>
    </xf>
    <xf numFmtId="0" fontId="2" fillId="3" borderId="10" xfId="0" applyFont="1" applyFill="1" applyBorder="1" applyAlignment="1" applyProtection="1">
      <alignment vertical="top" wrapText="1"/>
      <protection locked="0"/>
    </xf>
    <xf numFmtId="0" fontId="2" fillId="3" borderId="11" xfId="0" applyFont="1" applyFill="1" applyBorder="1" applyAlignment="1" applyProtection="1">
      <alignment vertical="top" wrapText="1"/>
      <protection locked="0"/>
    </xf>
    <xf numFmtId="0" fontId="6" fillId="3" borderId="5" xfId="0" applyFont="1" applyFill="1" applyBorder="1" applyAlignment="1" applyProtection="1">
      <alignment vertical="top" wrapText="1"/>
      <protection locked="0"/>
    </xf>
    <xf numFmtId="0" fontId="6" fillId="3" borderId="6" xfId="0" applyFont="1" applyFill="1" applyBorder="1" applyAlignment="1" applyProtection="1">
      <alignment vertical="top" wrapText="1"/>
      <protection locked="0"/>
    </xf>
    <xf numFmtId="0" fontId="6" fillId="3" borderId="4" xfId="0" applyFont="1" applyFill="1" applyBorder="1" applyAlignment="1" applyProtection="1">
      <alignment vertical="top" wrapText="1"/>
      <protection locked="0"/>
    </xf>
    <xf numFmtId="0" fontId="6" fillId="3" borderId="0" xfId="0" applyFont="1" applyFill="1" applyAlignment="1" applyProtection="1">
      <alignment vertical="top" wrapText="1"/>
      <protection locked="0"/>
    </xf>
    <xf numFmtId="0" fontId="6" fillId="3" borderId="8" xfId="0" applyFont="1" applyFill="1" applyBorder="1" applyAlignment="1" applyProtection="1">
      <alignment vertical="top" wrapText="1"/>
      <protection locked="0"/>
    </xf>
    <xf numFmtId="0" fontId="6" fillId="3" borderId="9" xfId="0" applyFont="1" applyFill="1" applyBorder="1" applyAlignment="1" applyProtection="1">
      <alignment vertical="top" wrapText="1"/>
      <protection locked="0"/>
    </xf>
    <xf numFmtId="0" fontId="6" fillId="3" borderId="10" xfId="0" applyFont="1" applyFill="1" applyBorder="1" applyAlignment="1" applyProtection="1">
      <alignment vertical="top" wrapText="1"/>
      <protection locked="0"/>
    </xf>
    <xf numFmtId="0" fontId="6" fillId="3" borderId="11" xfId="0" applyFont="1" applyFill="1" applyBorder="1" applyAlignment="1" applyProtection="1">
      <alignment vertical="top" wrapText="1"/>
      <protection locked="0"/>
    </xf>
    <xf numFmtId="0" fontId="2" fillId="3" borderId="10" xfId="0" applyFont="1" applyFill="1" applyBorder="1" applyAlignment="1" applyProtection="1">
      <alignment horizontal="center" vertical="center" shrinkToFit="1"/>
      <protection locked="0"/>
    </xf>
    <xf numFmtId="0" fontId="2" fillId="3" borderId="11" xfId="0" applyFont="1" applyFill="1" applyBorder="1" applyAlignment="1" applyProtection="1">
      <alignment horizontal="center" vertical="center" shrinkToFit="1"/>
      <protection locked="0"/>
    </xf>
    <xf numFmtId="0" fontId="2" fillId="3" borderId="0" xfId="0" applyFont="1" applyFill="1" applyAlignment="1" applyProtection="1">
      <alignment horizontal="left" vertical="center" wrapText="1"/>
      <protection locked="0"/>
    </xf>
    <xf numFmtId="177" fontId="2" fillId="3" borderId="0" xfId="0" applyNumberFormat="1" applyFont="1" applyFill="1" applyAlignment="1" applyProtection="1">
      <alignment horizontal="left" vertical="center"/>
      <protection locked="0"/>
    </xf>
    <xf numFmtId="0" fontId="2" fillId="2" borderId="0" xfId="0" applyFont="1" applyFill="1" applyAlignment="1">
      <alignment horizontal="left" vertical="center"/>
    </xf>
    <xf numFmtId="0" fontId="2" fillId="2" borderId="0" xfId="0" applyFont="1" applyFill="1" applyAlignment="1">
      <alignment horizontal="lef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left" vertical="center" shrinkToFit="1"/>
    </xf>
    <xf numFmtId="0" fontId="2" fillId="2" borderId="2" xfId="0" applyFont="1" applyFill="1" applyBorder="1" applyAlignment="1">
      <alignment horizontal="left" vertical="center" shrinkToFit="1"/>
    </xf>
    <xf numFmtId="0" fontId="2" fillId="2" borderId="3" xfId="0" applyFont="1" applyFill="1" applyBorder="1" applyAlignment="1">
      <alignment horizontal="left" vertical="center" shrinkToFit="1"/>
    </xf>
    <xf numFmtId="176" fontId="2" fillId="2" borderId="1" xfId="0" applyNumberFormat="1" applyFont="1" applyFill="1" applyBorder="1" applyAlignment="1">
      <alignment horizontal="left" vertical="center"/>
    </xf>
    <xf numFmtId="176" fontId="2" fillId="2" borderId="2" xfId="0" applyNumberFormat="1" applyFont="1" applyFill="1" applyBorder="1" applyAlignment="1">
      <alignment horizontal="left" vertical="center"/>
    </xf>
    <xf numFmtId="176" fontId="2" fillId="3" borderId="2" xfId="0" applyNumberFormat="1" applyFont="1" applyFill="1" applyBorder="1" applyAlignment="1" applyProtection="1">
      <alignment horizontal="right" vertical="center"/>
      <protection locked="0"/>
    </xf>
    <xf numFmtId="176" fontId="2" fillId="3" borderId="3" xfId="0" applyNumberFormat="1" applyFont="1" applyFill="1" applyBorder="1" applyAlignment="1" applyProtection="1">
      <alignment horizontal="right" vertical="center"/>
      <protection locked="0"/>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10" fillId="2" borderId="4" xfId="0" applyFont="1" applyFill="1" applyBorder="1" applyAlignment="1">
      <alignment horizontal="left" vertical="center" shrinkToFit="1"/>
    </xf>
    <xf numFmtId="0" fontId="10" fillId="2" borderId="0" xfId="0" applyFont="1" applyFill="1" applyAlignment="1">
      <alignment horizontal="left" vertical="center" shrinkToFit="1"/>
    </xf>
    <xf numFmtId="0" fontId="10" fillId="2" borderId="8" xfId="0" applyFont="1" applyFill="1" applyBorder="1" applyAlignment="1">
      <alignment horizontal="left" vertical="center" shrinkToFit="1"/>
    </xf>
    <xf numFmtId="0" fontId="2" fillId="3" borderId="4" xfId="0" applyFont="1" applyFill="1" applyBorder="1" applyAlignment="1" applyProtection="1">
      <alignment horizontal="left" vertical="center" shrinkToFit="1"/>
      <protection locked="0"/>
    </xf>
    <xf numFmtId="0" fontId="2" fillId="3" borderId="0" xfId="0" applyFont="1" applyFill="1" applyAlignment="1" applyProtection="1">
      <alignment horizontal="left" vertical="center" shrinkToFit="1"/>
      <protection locked="0"/>
    </xf>
    <xf numFmtId="0" fontId="2" fillId="3" borderId="8" xfId="0" applyFont="1" applyFill="1" applyBorder="1" applyAlignment="1" applyProtection="1">
      <alignment horizontal="left" vertical="center" shrinkToFit="1"/>
      <protection locked="0"/>
    </xf>
    <xf numFmtId="0" fontId="2" fillId="3" borderId="4" xfId="0" applyFont="1" applyFill="1" applyBorder="1" applyAlignment="1" applyProtection="1">
      <alignment vertical="center" shrinkToFit="1"/>
      <protection locked="0"/>
    </xf>
    <xf numFmtId="0" fontId="2" fillId="3" borderId="0" xfId="0" applyFont="1" applyFill="1" applyAlignment="1" applyProtection="1">
      <alignment vertical="center" shrinkToFit="1"/>
      <protection locked="0"/>
    </xf>
    <xf numFmtId="0" fontId="2" fillId="3" borderId="8" xfId="0" applyFont="1" applyFill="1" applyBorder="1" applyAlignment="1" applyProtection="1">
      <alignment vertical="center" shrinkToFit="1"/>
      <protection locked="0"/>
    </xf>
    <xf numFmtId="0" fontId="10" fillId="2" borderId="4" xfId="0" applyFont="1" applyFill="1" applyBorder="1" applyAlignment="1">
      <alignment horizontal="left" vertical="center"/>
    </xf>
    <xf numFmtId="0" fontId="10" fillId="2" borderId="0" xfId="0" applyFont="1" applyFill="1" applyAlignment="1">
      <alignment horizontal="left" vertical="center"/>
    </xf>
    <xf numFmtId="0" fontId="10" fillId="2" borderId="8" xfId="0" applyFont="1" applyFill="1" applyBorder="1" applyAlignment="1">
      <alignment horizontal="left" vertical="center"/>
    </xf>
    <xf numFmtId="0" fontId="10" fillId="3" borderId="4" xfId="0" applyFont="1" applyFill="1" applyBorder="1" applyAlignment="1" applyProtection="1">
      <alignment horizontal="left" vertical="center"/>
      <protection locked="0"/>
    </xf>
    <xf numFmtId="0" fontId="10" fillId="3" borderId="0" xfId="0" applyFont="1" applyFill="1" applyAlignment="1" applyProtection="1">
      <alignment horizontal="left" vertical="center"/>
      <protection locked="0"/>
    </xf>
    <xf numFmtId="0" fontId="10" fillId="3" borderId="8" xfId="0" applyFont="1" applyFill="1" applyBorder="1" applyAlignment="1" applyProtection="1">
      <alignment horizontal="left" vertical="center"/>
      <protection locked="0"/>
    </xf>
    <xf numFmtId="0" fontId="5" fillId="2" borderId="4" xfId="0" applyFont="1" applyFill="1" applyBorder="1" applyAlignment="1">
      <alignment horizontal="left" vertical="center"/>
    </xf>
    <xf numFmtId="0" fontId="5" fillId="2" borderId="0" xfId="0" applyFont="1" applyFill="1" applyAlignment="1">
      <alignment horizontal="left" vertical="center"/>
    </xf>
    <xf numFmtId="49" fontId="5" fillId="3" borderId="0" xfId="0" applyNumberFormat="1" applyFont="1" applyFill="1" applyAlignment="1" applyProtection="1">
      <alignment horizontal="center" vertical="center"/>
      <protection locked="0"/>
    </xf>
    <xf numFmtId="0" fontId="10" fillId="2" borderId="9" xfId="0" applyFont="1" applyFill="1" applyBorder="1" applyAlignment="1">
      <alignment horizontal="left" vertical="center"/>
    </xf>
    <xf numFmtId="0" fontId="10" fillId="2" borderId="10" xfId="0" applyFont="1" applyFill="1" applyBorder="1" applyAlignment="1">
      <alignment horizontal="left" vertical="center"/>
    </xf>
    <xf numFmtId="0" fontId="2" fillId="2" borderId="1"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3" borderId="1" xfId="0" applyFont="1" applyFill="1" applyBorder="1" applyAlignment="1" applyProtection="1">
      <alignment horizontal="left" vertical="center" shrinkToFit="1"/>
      <protection locked="0"/>
    </xf>
    <xf numFmtId="0" fontId="2" fillId="3" borderId="2" xfId="0" applyFont="1" applyFill="1" applyBorder="1" applyAlignment="1" applyProtection="1">
      <alignment horizontal="left" vertical="center" shrinkToFit="1"/>
      <protection locked="0"/>
    </xf>
    <xf numFmtId="0" fontId="2" fillId="3" borderId="3" xfId="0" applyFont="1" applyFill="1" applyBorder="1" applyAlignment="1" applyProtection="1">
      <alignment horizontal="left" vertical="center" shrinkToFit="1"/>
      <protection locked="0"/>
    </xf>
    <xf numFmtId="0" fontId="2" fillId="2" borderId="7" xfId="0" applyFont="1" applyFill="1" applyBorder="1">
      <alignment vertical="center"/>
    </xf>
    <xf numFmtId="0" fontId="2" fillId="2" borderId="5" xfId="0" applyFont="1" applyFill="1" applyBorder="1">
      <alignment vertical="center"/>
    </xf>
    <xf numFmtId="0" fontId="2" fillId="2" borderId="6" xfId="0" applyFont="1" applyFill="1" applyBorder="1">
      <alignment vertical="center"/>
    </xf>
    <xf numFmtId="0" fontId="2" fillId="2" borderId="0" xfId="0" applyFont="1" applyFill="1" applyAlignment="1">
      <alignment vertical="center" wrapText="1"/>
    </xf>
    <xf numFmtId="49" fontId="2" fillId="3" borderId="1" xfId="0" applyNumberFormat="1" applyFont="1" applyFill="1" applyBorder="1" applyAlignment="1" applyProtection="1">
      <alignment horizontal="center" vertical="center"/>
      <protection locked="0"/>
    </xf>
    <xf numFmtId="49" fontId="2" fillId="3" borderId="2"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3" borderId="3" xfId="0" applyFont="1" applyFill="1" applyBorder="1" applyAlignment="1" applyProtection="1">
      <alignment horizontal="center" vertical="center" shrinkToFit="1"/>
      <protection locked="0"/>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16" fillId="2" borderId="7"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6"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8" xfId="0" applyFont="1" applyFill="1" applyBorder="1" applyAlignment="1">
      <alignment horizontal="center" vertical="center" wrapText="1" shrinkToFit="1"/>
    </xf>
    <xf numFmtId="0" fontId="16" fillId="2" borderId="9" xfId="0" applyFont="1" applyFill="1" applyBorder="1" applyAlignment="1">
      <alignment horizontal="center" vertical="center" wrapText="1" shrinkToFit="1"/>
    </xf>
    <xf numFmtId="0" fontId="16" fillId="2" borderId="10" xfId="0" applyFont="1" applyFill="1" applyBorder="1" applyAlignment="1">
      <alignment horizontal="center" vertical="center" wrapText="1" shrinkToFit="1"/>
    </xf>
    <xf numFmtId="0" fontId="16" fillId="2" borderId="11" xfId="0" applyFont="1" applyFill="1" applyBorder="1" applyAlignment="1">
      <alignment horizontal="center" vertical="center" wrapText="1" shrinkToFit="1"/>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5" fillId="2" borderId="3" xfId="0" applyFont="1" applyFill="1" applyBorder="1" applyAlignment="1">
      <alignment horizontal="center" vertical="top" textRotation="255"/>
    </xf>
    <xf numFmtId="0" fontId="5" fillId="2" borderId="12" xfId="0" applyFont="1" applyFill="1" applyBorder="1" applyAlignment="1">
      <alignment horizontal="center" vertical="top" textRotation="255"/>
    </xf>
    <xf numFmtId="0" fontId="5" fillId="2" borderId="7" xfId="0" applyFont="1" applyFill="1" applyBorder="1" applyAlignment="1">
      <alignment horizontal="center" vertical="top" textRotation="255"/>
    </xf>
    <xf numFmtId="0" fontId="5" fillId="2" borderId="6" xfId="0" applyFont="1" applyFill="1" applyBorder="1" applyAlignment="1">
      <alignment horizontal="center" vertical="top" textRotation="255"/>
    </xf>
    <xf numFmtId="0" fontId="5" fillId="2" borderId="9" xfId="0" applyFont="1" applyFill="1" applyBorder="1" applyAlignment="1">
      <alignment horizontal="center" vertical="top" textRotation="255"/>
    </xf>
    <xf numFmtId="0" fontId="5" fillId="2" borderId="11" xfId="0" applyFont="1" applyFill="1" applyBorder="1" applyAlignment="1">
      <alignment horizontal="center" vertical="top" textRotation="255"/>
    </xf>
    <xf numFmtId="0" fontId="5" fillId="2" borderId="7" xfId="0" applyFont="1" applyFill="1" applyBorder="1" applyAlignment="1">
      <alignment horizontal="center" vertical="top" textRotation="180"/>
    </xf>
    <xf numFmtId="0" fontId="5" fillId="2" borderId="6" xfId="0" applyFont="1" applyFill="1" applyBorder="1" applyAlignment="1">
      <alignment horizontal="center" vertical="top" textRotation="180"/>
    </xf>
    <xf numFmtId="0" fontId="5" fillId="2" borderId="9" xfId="0" applyFont="1" applyFill="1" applyBorder="1" applyAlignment="1">
      <alignment horizontal="center" vertical="top" textRotation="180"/>
    </xf>
    <xf numFmtId="0" fontId="5" fillId="2" borderId="11" xfId="0" applyFont="1" applyFill="1" applyBorder="1" applyAlignment="1">
      <alignment horizontal="center" vertical="top" textRotation="180"/>
    </xf>
    <xf numFmtId="0" fontId="16" fillId="2" borderId="2" xfId="0" applyFont="1" applyFill="1" applyBorder="1" applyAlignment="1">
      <alignment horizontal="left" vertical="center" shrinkToFit="1"/>
    </xf>
    <xf numFmtId="0" fontId="16" fillId="2" borderId="3" xfId="0" applyFont="1" applyFill="1" applyBorder="1" applyAlignment="1">
      <alignment horizontal="left" vertical="center" shrinkToFit="1"/>
    </xf>
    <xf numFmtId="0" fontId="5" fillId="3" borderId="12" xfId="0" applyFont="1" applyFill="1" applyBorder="1" applyAlignment="1" applyProtection="1">
      <alignment horizontal="center" vertical="center" shrinkToFit="1"/>
      <protection locked="0"/>
    </xf>
    <xf numFmtId="0" fontId="5" fillId="2" borderId="13" xfId="0" applyFont="1" applyFill="1" applyBorder="1" applyAlignment="1">
      <alignment horizontal="center" vertical="center" shrinkToFit="1"/>
    </xf>
    <xf numFmtId="0" fontId="8" fillId="2" borderId="0" xfId="0" applyFont="1" applyFill="1" applyAlignment="1">
      <alignment horizontal="left" vertical="center"/>
    </xf>
    <xf numFmtId="0" fontId="16" fillId="2" borderId="1" xfId="0" applyFont="1" applyFill="1" applyBorder="1" applyAlignment="1">
      <alignment horizontal="center" vertical="center" wrapText="1" shrinkToFit="1"/>
    </xf>
    <xf numFmtId="0" fontId="16" fillId="2" borderId="2" xfId="0" applyFont="1" applyFill="1" applyBorder="1" applyAlignment="1">
      <alignment horizontal="center" vertical="center" shrinkToFit="1"/>
    </xf>
    <xf numFmtId="0" fontId="5" fillId="2" borderId="2" xfId="0" applyFont="1" applyFill="1" applyBorder="1" applyAlignment="1">
      <alignment horizontal="left" vertical="center" shrinkToFit="1"/>
    </xf>
    <xf numFmtId="56" fontId="5" fillId="3" borderId="2" xfId="0" applyNumberFormat="1"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14" xfId="0" applyFont="1" applyFill="1" applyBorder="1" applyAlignment="1">
      <alignment horizontal="center" vertical="center" shrinkToFit="1"/>
    </xf>
    <xf numFmtId="0" fontId="5" fillId="2" borderId="15" xfId="0" applyFont="1" applyFill="1" applyBorder="1" applyAlignment="1">
      <alignment horizontal="center" vertical="center" shrinkToFit="1"/>
    </xf>
    <xf numFmtId="0" fontId="18" fillId="2" borderId="1" xfId="0" applyFont="1" applyFill="1" applyBorder="1" applyAlignment="1">
      <alignment horizontal="left" vertical="center" shrinkToFit="1"/>
    </xf>
    <xf numFmtId="0" fontId="18" fillId="2" borderId="2" xfId="0" applyFont="1" applyFill="1" applyBorder="1" applyAlignment="1">
      <alignment horizontal="left" vertical="center" shrinkToFit="1"/>
    </xf>
    <xf numFmtId="0" fontId="16" fillId="2" borderId="2" xfId="0" applyFont="1" applyFill="1" applyBorder="1" applyAlignment="1">
      <alignment horizontal="left" vertical="center" wrapText="1" shrinkToFit="1"/>
    </xf>
    <xf numFmtId="0" fontId="5" fillId="3" borderId="1" xfId="0" applyFont="1" applyFill="1" applyBorder="1" applyAlignment="1" applyProtection="1">
      <alignment horizontal="center" vertical="center" shrinkToFit="1"/>
      <protection locked="0"/>
    </xf>
    <xf numFmtId="0" fontId="5" fillId="3" borderId="3" xfId="0" applyFont="1" applyFill="1" applyBorder="1" applyAlignment="1" applyProtection="1">
      <alignment horizontal="center" vertical="center" shrinkToFit="1"/>
      <protection locked="0"/>
    </xf>
    <xf numFmtId="0" fontId="21" fillId="2" borderId="0" xfId="0" applyFont="1" applyFill="1" applyAlignment="1">
      <alignment horizontal="left" vertical="top" wrapText="1"/>
    </xf>
    <xf numFmtId="0" fontId="20" fillId="2" borderId="0" xfId="0" applyFont="1" applyFill="1" applyAlignment="1">
      <alignment horizontal="left" vertical="top" wrapText="1"/>
    </xf>
    <xf numFmtId="0" fontId="20" fillId="2" borderId="8"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38" fontId="5" fillId="2" borderId="9" xfId="1" applyFont="1" applyFill="1" applyBorder="1" applyAlignment="1" applyProtection="1">
      <alignment vertical="center"/>
    </xf>
    <xf numFmtId="38" fontId="5" fillId="2" borderId="10" xfId="1" applyFont="1" applyFill="1" applyBorder="1" applyAlignment="1" applyProtection="1">
      <alignment vertical="center"/>
    </xf>
    <xf numFmtId="38" fontId="5" fillId="2" borderId="11" xfId="1" applyFont="1" applyFill="1" applyBorder="1" applyAlignment="1" applyProtection="1">
      <alignment vertical="center"/>
    </xf>
    <xf numFmtId="0" fontId="20" fillId="2" borderId="0" xfId="0" applyFont="1" applyFill="1" applyAlignment="1">
      <alignment horizontal="left" vertical="center"/>
    </xf>
    <xf numFmtId="0" fontId="20" fillId="2" borderId="8" xfId="0" applyFont="1" applyFill="1" applyBorder="1" applyAlignment="1">
      <alignment horizontal="left" vertical="center"/>
    </xf>
    <xf numFmtId="0" fontId="20" fillId="2" borderId="10" xfId="0" applyFont="1" applyFill="1" applyBorder="1" applyAlignment="1">
      <alignment horizontal="left" vertical="top" shrinkToFit="1"/>
    </xf>
    <xf numFmtId="0" fontId="20" fillId="2" borderId="11" xfId="0" applyFont="1" applyFill="1" applyBorder="1" applyAlignment="1">
      <alignment horizontal="left" vertical="top" shrinkToFit="1"/>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38" fontId="5" fillId="2" borderId="16" xfId="1" applyFont="1" applyFill="1" applyBorder="1" applyAlignment="1" applyProtection="1">
      <alignment vertical="center"/>
    </xf>
    <xf numFmtId="38" fontId="5" fillId="2" borderId="17" xfId="1" applyFont="1" applyFill="1" applyBorder="1" applyAlignment="1" applyProtection="1">
      <alignment vertical="center"/>
    </xf>
    <xf numFmtId="38" fontId="5" fillId="2" borderId="18" xfId="1" applyFont="1" applyFill="1" applyBorder="1" applyAlignment="1" applyProtection="1">
      <alignment vertical="center"/>
    </xf>
    <xf numFmtId="0" fontId="5" fillId="2" borderId="7" xfId="0" applyFont="1" applyFill="1" applyBorder="1" applyAlignment="1">
      <alignment horizontal="left" vertical="center"/>
    </xf>
    <xf numFmtId="0" fontId="5" fillId="2" borderId="5" xfId="0" applyFont="1" applyFill="1" applyBorder="1" applyAlignment="1">
      <alignment horizontal="left" vertical="center"/>
    </xf>
    <xf numFmtId="38" fontId="5" fillId="2" borderId="9" xfId="1" applyFont="1" applyFill="1" applyBorder="1" applyAlignment="1" applyProtection="1">
      <alignment horizontal="right" vertical="center"/>
    </xf>
    <xf numFmtId="38" fontId="5" fillId="2" borderId="10" xfId="1" applyFont="1" applyFill="1" applyBorder="1" applyAlignment="1" applyProtection="1">
      <alignment horizontal="right" vertical="center"/>
    </xf>
    <xf numFmtId="38" fontId="5" fillId="2" borderId="11" xfId="1" applyFont="1" applyFill="1" applyBorder="1" applyAlignment="1" applyProtection="1">
      <alignment horizontal="right" vertical="center"/>
    </xf>
    <xf numFmtId="38" fontId="5" fillId="0" borderId="1" xfId="1" applyFont="1" applyBorder="1" applyAlignment="1" applyProtection="1">
      <alignment vertical="center"/>
    </xf>
    <xf numFmtId="38" fontId="5" fillId="0" borderId="2" xfId="1" applyFont="1" applyBorder="1" applyAlignment="1" applyProtection="1">
      <alignment vertical="center"/>
    </xf>
    <xf numFmtId="38" fontId="5" fillId="0" borderId="3" xfId="1" applyFont="1" applyBorder="1" applyAlignment="1" applyProtection="1">
      <alignment vertical="center"/>
    </xf>
    <xf numFmtId="38" fontId="5" fillId="0" borderId="22" xfId="1" applyFont="1" applyBorder="1" applyAlignment="1" applyProtection="1">
      <alignment vertical="center"/>
    </xf>
    <xf numFmtId="38" fontId="5" fillId="0" borderId="23" xfId="1" applyFont="1" applyBorder="1" applyAlignment="1" applyProtection="1">
      <alignment vertical="center"/>
    </xf>
    <xf numFmtId="38" fontId="5" fillId="0" borderId="24" xfId="1" applyFont="1" applyBorder="1" applyAlignment="1" applyProtection="1">
      <alignment vertical="center"/>
    </xf>
    <xf numFmtId="38" fontId="5" fillId="0" borderId="16" xfId="1" applyFont="1" applyBorder="1" applyAlignment="1" applyProtection="1">
      <alignment vertical="center"/>
    </xf>
    <xf numFmtId="38" fontId="5" fillId="0" borderId="17" xfId="1" applyFont="1" applyBorder="1" applyAlignment="1" applyProtection="1">
      <alignment vertical="center"/>
    </xf>
    <xf numFmtId="38" fontId="5" fillId="0" borderId="18" xfId="1" applyFont="1" applyBorder="1" applyAlignment="1" applyProtection="1">
      <alignment vertical="center"/>
    </xf>
    <xf numFmtId="178" fontId="5" fillId="3" borderId="1" xfId="1" applyNumberFormat="1" applyFont="1" applyFill="1" applyBorder="1" applyAlignment="1" applyProtection="1">
      <alignment vertical="top" wrapText="1"/>
      <protection locked="0"/>
    </xf>
    <xf numFmtId="178" fontId="5" fillId="3" borderId="2" xfId="1" applyNumberFormat="1" applyFont="1" applyFill="1" applyBorder="1" applyAlignment="1" applyProtection="1">
      <alignment vertical="top" wrapText="1"/>
      <protection locked="0"/>
    </xf>
    <xf numFmtId="178" fontId="5" fillId="3" borderId="3" xfId="1" applyNumberFormat="1" applyFont="1" applyFill="1" applyBorder="1" applyAlignment="1" applyProtection="1">
      <alignment vertical="top" wrapText="1"/>
      <protection locked="0"/>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2" xfId="0" applyFont="1" applyFill="1" applyBorder="1" applyAlignment="1">
      <alignment horizontal="left" vertical="top" wrapText="1"/>
    </xf>
    <xf numFmtId="0" fontId="5" fillId="2" borderId="3" xfId="0" applyFont="1" applyFill="1" applyBorder="1" applyAlignment="1">
      <alignment horizontal="left" vertical="top" wrapText="1"/>
    </xf>
    <xf numFmtId="38" fontId="5" fillId="2" borderId="1" xfId="1" applyFont="1" applyFill="1" applyBorder="1" applyAlignment="1" applyProtection="1">
      <alignment vertical="center"/>
    </xf>
    <xf numFmtId="38" fontId="5" fillId="2" borderId="2" xfId="1" applyFont="1" applyFill="1" applyBorder="1" applyAlignment="1" applyProtection="1">
      <alignment vertical="center"/>
    </xf>
    <xf numFmtId="38" fontId="5" fillId="2" borderId="3" xfId="1" applyFont="1" applyFill="1" applyBorder="1" applyAlignment="1" applyProtection="1">
      <alignment vertical="center"/>
    </xf>
    <xf numFmtId="0" fontId="5" fillId="3" borderId="2" xfId="1" applyNumberFormat="1" applyFont="1" applyFill="1" applyBorder="1" applyAlignment="1" applyProtection="1">
      <alignment vertical="center" shrinkToFit="1"/>
      <protection locked="0"/>
    </xf>
    <xf numFmtId="38" fontId="5" fillId="3" borderId="1" xfId="1" applyFont="1" applyFill="1" applyBorder="1" applyAlignment="1" applyProtection="1">
      <alignment vertical="center"/>
      <protection locked="0"/>
    </xf>
    <xf numFmtId="38" fontId="5" fillId="3" borderId="2" xfId="1" applyFont="1" applyFill="1" applyBorder="1" applyAlignment="1" applyProtection="1">
      <alignment vertical="center"/>
      <protection locked="0"/>
    </xf>
    <xf numFmtId="38" fontId="5" fillId="3" borderId="3" xfId="1" applyFont="1" applyFill="1" applyBorder="1" applyAlignment="1" applyProtection="1">
      <alignment vertical="center"/>
      <protection locked="0"/>
    </xf>
    <xf numFmtId="179" fontId="5" fillId="2" borderId="1" xfId="1" applyNumberFormat="1" applyFont="1" applyFill="1" applyBorder="1" applyAlignment="1" applyProtection="1">
      <alignment vertical="center"/>
    </xf>
    <xf numFmtId="179" fontId="5" fillId="2" borderId="2" xfId="1" applyNumberFormat="1" applyFont="1" applyFill="1" applyBorder="1" applyAlignment="1" applyProtection="1">
      <alignment vertical="center"/>
    </xf>
    <xf numFmtId="179" fontId="5" fillId="2" borderId="3" xfId="1" applyNumberFormat="1" applyFont="1" applyFill="1" applyBorder="1" applyAlignment="1" applyProtection="1">
      <alignment vertical="center"/>
    </xf>
    <xf numFmtId="0" fontId="10" fillId="2" borderId="2" xfId="0" applyFont="1" applyFill="1" applyBorder="1" applyAlignment="1">
      <alignment horizontal="left" vertical="center" shrinkToFit="1"/>
    </xf>
    <xf numFmtId="0" fontId="10" fillId="2" borderId="3" xfId="0" applyFont="1" applyFill="1" applyBorder="1" applyAlignment="1">
      <alignment horizontal="left" vertical="center" shrinkToFit="1"/>
    </xf>
    <xf numFmtId="40" fontId="5" fillId="3" borderId="1" xfId="1" applyNumberFormat="1" applyFont="1" applyFill="1" applyBorder="1" applyAlignment="1" applyProtection="1">
      <alignment vertical="center"/>
      <protection locked="0"/>
    </xf>
    <xf numFmtId="40" fontId="5" fillId="3" borderId="2" xfId="1" applyNumberFormat="1" applyFont="1" applyFill="1" applyBorder="1" applyAlignment="1" applyProtection="1">
      <alignment vertical="center"/>
      <protection locked="0"/>
    </xf>
    <xf numFmtId="40" fontId="5" fillId="3" borderId="3" xfId="1" applyNumberFormat="1" applyFont="1" applyFill="1" applyBorder="1" applyAlignment="1" applyProtection="1">
      <alignment vertical="center"/>
      <protection locked="0"/>
    </xf>
    <xf numFmtId="0" fontId="20" fillId="0" borderId="7"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38" fontId="5" fillId="3" borderId="7" xfId="1" applyFont="1" applyFill="1" applyBorder="1" applyAlignment="1" applyProtection="1">
      <alignment vertical="center"/>
      <protection locked="0"/>
    </xf>
    <xf numFmtId="38" fontId="5" fillId="3" borderId="5" xfId="1" applyFont="1" applyFill="1" applyBorder="1" applyAlignment="1" applyProtection="1">
      <alignment vertical="center"/>
      <protection locked="0"/>
    </xf>
    <xf numFmtId="38" fontId="5" fillId="3" borderId="6" xfId="1" applyFont="1" applyFill="1" applyBorder="1" applyAlignment="1" applyProtection="1">
      <alignment vertical="center"/>
      <protection locked="0"/>
    </xf>
    <xf numFmtId="179" fontId="5" fillId="0" borderId="1" xfId="1" applyNumberFormat="1" applyFont="1" applyBorder="1" applyAlignment="1" applyProtection="1">
      <alignment vertical="center"/>
    </xf>
    <xf numFmtId="179" fontId="5" fillId="0" borderId="2" xfId="1" applyNumberFormat="1" applyFont="1" applyBorder="1" applyAlignment="1" applyProtection="1">
      <alignment vertical="center"/>
    </xf>
    <xf numFmtId="179" fontId="5" fillId="0" borderId="3" xfId="1" applyNumberFormat="1" applyFont="1" applyBorder="1" applyAlignment="1" applyProtection="1">
      <alignment vertical="center"/>
    </xf>
    <xf numFmtId="38" fontId="5" fillId="2" borderId="22" xfId="1" applyFont="1" applyFill="1" applyBorder="1" applyAlignment="1" applyProtection="1">
      <alignment vertical="center"/>
    </xf>
    <xf numFmtId="38" fontId="5" fillId="2" borderId="23" xfId="1" applyFont="1" applyFill="1" applyBorder="1" applyAlignment="1" applyProtection="1">
      <alignment vertical="center"/>
    </xf>
    <xf numFmtId="38" fontId="5" fillId="2" borderId="24" xfId="1" applyFont="1" applyFill="1" applyBorder="1" applyAlignment="1" applyProtection="1">
      <alignment vertical="center"/>
    </xf>
    <xf numFmtId="0" fontId="5" fillId="2" borderId="6" xfId="0" applyFont="1" applyFill="1" applyBorder="1" applyAlignment="1">
      <alignment horizontal="left" vertical="center"/>
    </xf>
    <xf numFmtId="179" fontId="5" fillId="3" borderId="1" xfId="1" applyNumberFormat="1" applyFont="1" applyFill="1" applyBorder="1" applyAlignment="1" applyProtection="1">
      <alignment vertical="center"/>
      <protection locked="0"/>
    </xf>
    <xf numFmtId="179" fontId="5" fillId="3" borderId="2" xfId="1" applyNumberFormat="1" applyFont="1" applyFill="1" applyBorder="1" applyAlignment="1" applyProtection="1">
      <alignment vertical="center"/>
      <protection locked="0"/>
    </xf>
    <xf numFmtId="179" fontId="5" fillId="3" borderId="3" xfId="1" applyNumberFormat="1" applyFont="1" applyFill="1" applyBorder="1" applyAlignment="1" applyProtection="1">
      <alignment vertical="center"/>
      <protection locked="0"/>
    </xf>
    <xf numFmtId="0" fontId="5" fillId="2" borderId="5" xfId="0" applyFont="1" applyFill="1" applyBorder="1" applyAlignment="1">
      <alignment horizontal="left" vertical="top"/>
    </xf>
    <xf numFmtId="0" fontId="5" fillId="2" borderId="6" xfId="0" applyFont="1" applyFill="1" applyBorder="1" applyAlignment="1">
      <alignment horizontal="left" vertical="top"/>
    </xf>
    <xf numFmtId="0" fontId="5" fillId="2" borderId="5"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0" xfId="0" applyFont="1" applyFill="1" applyAlignment="1">
      <alignment horizontal="left" vertical="top" wrapText="1"/>
    </xf>
    <xf numFmtId="0" fontId="5" fillId="2" borderId="8" xfId="0" applyFont="1" applyFill="1" applyBorder="1" applyAlignment="1">
      <alignment horizontal="left" vertical="top" wrapText="1"/>
    </xf>
    <xf numFmtId="38" fontId="5" fillId="3" borderId="1" xfId="1" applyFont="1" applyFill="1" applyBorder="1" applyAlignment="1" applyProtection="1">
      <alignment vertical="center"/>
    </xf>
    <xf numFmtId="38" fontId="5" fillId="3" borderId="2" xfId="1" applyFont="1" applyFill="1" applyBorder="1" applyAlignment="1" applyProtection="1">
      <alignment vertical="center"/>
    </xf>
    <xf numFmtId="38" fontId="5" fillId="3" borderId="3" xfId="1" applyFont="1" applyFill="1" applyBorder="1" applyAlignment="1" applyProtection="1">
      <alignment vertical="center"/>
    </xf>
    <xf numFmtId="40" fontId="5" fillId="3" borderId="1" xfId="1" applyNumberFormat="1" applyFont="1" applyFill="1" applyBorder="1" applyAlignment="1" applyProtection="1">
      <alignment vertical="center"/>
    </xf>
    <xf numFmtId="40" fontId="5" fillId="3" borderId="2" xfId="1" applyNumberFormat="1" applyFont="1" applyFill="1" applyBorder="1" applyAlignment="1" applyProtection="1">
      <alignment vertical="center"/>
    </xf>
    <xf numFmtId="40" fontId="5" fillId="3" borderId="3" xfId="1" applyNumberFormat="1" applyFont="1" applyFill="1" applyBorder="1" applyAlignment="1" applyProtection="1">
      <alignment vertical="center"/>
    </xf>
    <xf numFmtId="0" fontId="20" fillId="2" borderId="7" xfId="0" applyFont="1" applyFill="1" applyBorder="1" applyAlignment="1">
      <alignment horizontal="center" vertical="center" shrinkToFit="1"/>
    </xf>
    <xf numFmtId="0" fontId="20" fillId="2" borderId="5" xfId="0" applyFont="1" applyFill="1" applyBorder="1" applyAlignment="1">
      <alignment horizontal="center" vertical="center" shrinkToFit="1"/>
    </xf>
    <xf numFmtId="0" fontId="20" fillId="2" borderId="6" xfId="0" applyFont="1" applyFill="1" applyBorder="1" applyAlignment="1">
      <alignment horizontal="center" vertical="center" shrinkToFit="1"/>
    </xf>
    <xf numFmtId="0" fontId="5" fillId="3" borderId="2" xfId="1" applyNumberFormat="1" applyFont="1" applyFill="1" applyBorder="1" applyAlignment="1" applyProtection="1">
      <alignment vertical="center" shrinkToFit="1"/>
    </xf>
    <xf numFmtId="0" fontId="10" fillId="2" borderId="9" xfId="0" applyFont="1" applyFill="1" applyBorder="1" applyAlignment="1">
      <alignment horizontal="left" vertical="center" shrinkToFit="1"/>
    </xf>
    <xf numFmtId="0" fontId="10" fillId="2" borderId="10" xfId="0" applyFont="1" applyFill="1" applyBorder="1" applyAlignment="1">
      <alignment horizontal="left" vertical="center" shrinkToFit="1"/>
    </xf>
    <xf numFmtId="0" fontId="10" fillId="2" borderId="11" xfId="0" applyFont="1" applyFill="1" applyBorder="1" applyAlignment="1">
      <alignment horizontal="left" vertical="center" shrinkToFit="1"/>
    </xf>
    <xf numFmtId="38" fontId="5" fillId="3" borderId="16" xfId="1" applyFont="1" applyFill="1" applyBorder="1" applyAlignment="1" applyProtection="1">
      <alignment vertical="center"/>
      <protection locked="0"/>
    </xf>
    <xf numFmtId="38" fontId="5" fillId="3" borderId="17" xfId="1" applyFont="1" applyFill="1" applyBorder="1" applyAlignment="1" applyProtection="1">
      <alignment vertical="center"/>
      <protection locked="0"/>
    </xf>
    <xf numFmtId="38" fontId="5" fillId="3" borderId="18" xfId="1" applyFont="1" applyFill="1" applyBorder="1" applyAlignment="1" applyProtection="1">
      <alignment vertical="center"/>
      <protection locked="0"/>
    </xf>
    <xf numFmtId="0" fontId="20" fillId="2" borderId="0" xfId="0" applyFont="1" applyFill="1" applyAlignment="1">
      <alignment horizontal="left" vertical="center" wrapText="1"/>
    </xf>
    <xf numFmtId="0" fontId="20" fillId="2" borderId="8" xfId="0" applyFont="1" applyFill="1" applyBorder="1" applyAlignment="1">
      <alignment horizontal="left" vertical="center" wrapText="1"/>
    </xf>
    <xf numFmtId="0" fontId="20" fillId="2" borderId="4" xfId="0" applyFont="1" applyFill="1" applyBorder="1" applyAlignment="1">
      <alignment horizontal="center" vertical="center" shrinkToFit="1"/>
    </xf>
    <xf numFmtId="0" fontId="20" fillId="2" borderId="0" xfId="0" applyFont="1" applyFill="1" applyAlignment="1">
      <alignment horizontal="center" vertical="center" shrinkToFit="1"/>
    </xf>
    <xf numFmtId="0" fontId="20" fillId="2" borderId="8" xfId="0" applyFont="1" applyFill="1" applyBorder="1" applyAlignment="1">
      <alignment horizontal="center" vertical="center" shrinkToFit="1"/>
    </xf>
    <xf numFmtId="0" fontId="5" fillId="3" borderId="1"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20" fillId="2" borderId="10" xfId="0" applyFont="1" applyFill="1" applyBorder="1" applyAlignment="1">
      <alignment horizontal="left" vertical="center" wrapText="1"/>
    </xf>
    <xf numFmtId="40" fontId="5" fillId="2" borderId="1" xfId="1" applyNumberFormat="1" applyFont="1" applyFill="1" applyBorder="1" applyAlignment="1" applyProtection="1">
      <alignment vertical="center"/>
    </xf>
    <xf numFmtId="40" fontId="5" fillId="2" borderId="2" xfId="1" applyNumberFormat="1" applyFont="1" applyFill="1" applyBorder="1" applyAlignment="1" applyProtection="1">
      <alignment vertical="center"/>
    </xf>
    <xf numFmtId="40" fontId="5" fillId="2" borderId="3" xfId="1" applyNumberFormat="1" applyFont="1" applyFill="1" applyBorder="1" applyAlignment="1" applyProtection="1">
      <alignment vertical="center"/>
    </xf>
    <xf numFmtId="0" fontId="10" fillId="2" borderId="5" xfId="0" applyFont="1" applyFill="1" applyBorder="1" applyAlignment="1">
      <alignment horizontal="left" vertical="center"/>
    </xf>
    <xf numFmtId="0" fontId="10" fillId="2" borderId="6" xfId="0" applyFont="1" applyFill="1" applyBorder="1" applyAlignment="1">
      <alignment horizontal="left" vertical="center"/>
    </xf>
    <xf numFmtId="0" fontId="5" fillId="2" borderId="10"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3" borderId="2" xfId="0" applyFont="1" applyFill="1" applyBorder="1" applyAlignment="1" applyProtection="1">
      <alignment vertical="center" shrinkToFit="1"/>
      <protection locked="0"/>
    </xf>
    <xf numFmtId="0" fontId="5" fillId="2" borderId="5" xfId="0" applyFont="1" applyFill="1" applyBorder="1" applyAlignment="1">
      <alignment horizontal="left" vertical="center" shrinkToFit="1"/>
    </xf>
    <xf numFmtId="0" fontId="5" fillId="2" borderId="6" xfId="0" applyFont="1" applyFill="1" applyBorder="1" applyAlignment="1">
      <alignment horizontal="left" vertical="center" shrinkToFit="1"/>
    </xf>
    <xf numFmtId="0" fontId="20" fillId="0" borderId="0" xfId="0" applyFont="1" applyAlignment="1">
      <alignment horizontal="left" vertical="top" wrapText="1"/>
    </xf>
    <xf numFmtId="0" fontId="20" fillId="0" borderId="8"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5" fillId="2" borderId="3" xfId="0" applyFont="1" applyFill="1" applyBorder="1" applyAlignment="1">
      <alignment horizontal="left" vertical="center" shrinkToFit="1"/>
    </xf>
    <xf numFmtId="0" fontId="5" fillId="2" borderId="10" xfId="0" applyFont="1" applyFill="1" applyBorder="1" applyAlignment="1">
      <alignment horizontal="left" vertical="center" shrinkToFit="1"/>
    </xf>
    <xf numFmtId="0" fontId="5" fillId="2" borderId="11" xfId="0" applyFont="1" applyFill="1" applyBorder="1" applyAlignment="1">
      <alignment horizontal="left" vertical="center" shrinkToFit="1"/>
    </xf>
    <xf numFmtId="0" fontId="5" fillId="2" borderId="5" xfId="0" applyFont="1" applyFill="1" applyBorder="1">
      <alignment vertical="center"/>
    </xf>
    <xf numFmtId="0" fontId="5" fillId="2" borderId="6" xfId="0" applyFont="1" applyFill="1" applyBorder="1">
      <alignment vertical="center"/>
    </xf>
    <xf numFmtId="0" fontId="10" fillId="2" borderId="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8" xfId="0" applyFont="1" applyFill="1" applyBorder="1" applyAlignment="1">
      <alignment horizontal="left" vertical="center" wrapText="1"/>
    </xf>
    <xf numFmtId="0" fontId="5" fillId="2" borderId="7" xfId="0" applyFont="1" applyFill="1" applyBorder="1">
      <alignment vertical="center"/>
    </xf>
    <xf numFmtId="0" fontId="8" fillId="2" borderId="0" xfId="0" applyFont="1" applyFill="1" applyAlignment="1">
      <alignment horizontal="left" vertical="center" wrapText="1"/>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2" borderId="31" xfId="0" applyFont="1" applyFill="1" applyBorder="1">
      <alignment vertical="center"/>
    </xf>
    <xf numFmtId="0" fontId="5" fillId="2" borderId="4" xfId="0" applyFont="1" applyFill="1" applyBorder="1" applyAlignment="1">
      <alignment vertical="center" wrapText="1"/>
    </xf>
    <xf numFmtId="0" fontId="5" fillId="2" borderId="9" xfId="0" applyFont="1" applyFill="1" applyBorder="1">
      <alignment vertical="center"/>
    </xf>
    <xf numFmtId="0" fontId="5" fillId="2" borderId="29" xfId="0" applyFont="1" applyFill="1" applyBorder="1">
      <alignment vertical="center"/>
    </xf>
    <xf numFmtId="0" fontId="5" fillId="2" borderId="29" xfId="0" applyFont="1" applyFill="1" applyBorder="1" applyAlignment="1">
      <alignment horizontal="left" vertical="center" wrapText="1"/>
    </xf>
    <xf numFmtId="0" fontId="5" fillId="2" borderId="29" xfId="0" applyFont="1" applyFill="1" applyBorder="1" applyAlignment="1">
      <alignment horizontal="left" vertical="center"/>
    </xf>
    <xf numFmtId="0" fontId="8" fillId="2" borderId="0" xfId="0" applyFont="1" applyFill="1" applyAlignment="1">
      <alignment horizontal="left" vertical="top"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0" fontId="5" fillId="2" borderId="35" xfId="0" applyFont="1" applyFill="1" applyBorder="1">
      <alignment vertical="center"/>
    </xf>
    <xf numFmtId="0" fontId="5" fillId="2" borderId="29" xfId="0" applyFont="1" applyFill="1" applyBorder="1" applyAlignment="1">
      <alignment vertical="center" wrapText="1"/>
    </xf>
    <xf numFmtId="0" fontId="5" fillId="2" borderId="35" xfId="0" applyFont="1" applyFill="1" applyBorder="1" applyAlignment="1">
      <alignment vertical="center" wrapText="1"/>
    </xf>
    <xf numFmtId="0" fontId="5" fillId="2" borderId="31" xfId="0" applyFont="1" applyFill="1" applyBorder="1" applyAlignment="1">
      <alignment horizontal="left" vertical="center"/>
    </xf>
    <xf numFmtId="0" fontId="5" fillId="6" borderId="1"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3" borderId="27" xfId="0" applyFont="1" applyFill="1" applyBorder="1" applyAlignment="1" applyProtection="1">
      <alignment horizontal="center" vertical="center"/>
      <protection locked="0"/>
    </xf>
    <xf numFmtId="0" fontId="5" fillId="3" borderId="21" xfId="0" applyFont="1" applyFill="1" applyBorder="1" applyAlignment="1" applyProtection="1">
      <alignment horizontal="center" vertical="center"/>
      <protection locked="0"/>
    </xf>
    <xf numFmtId="179" fontId="5" fillId="0" borderId="7" xfId="1" applyNumberFormat="1" applyFont="1" applyBorder="1" applyAlignment="1">
      <alignment horizontal="center" vertical="center"/>
    </xf>
    <xf numFmtId="179" fontId="5" fillId="0" borderId="9" xfId="1" applyNumberFormat="1" applyFont="1" applyBorder="1" applyAlignment="1">
      <alignment horizontal="center" vertical="center"/>
    </xf>
    <xf numFmtId="179" fontId="5" fillId="0" borderId="7" xfId="1" applyNumberFormat="1" applyFont="1" applyBorder="1" applyAlignment="1">
      <alignment horizontal="right" vertical="center"/>
    </xf>
    <xf numFmtId="179" fontId="5" fillId="0" borderId="9" xfId="1" applyNumberFormat="1" applyFont="1" applyBorder="1" applyAlignment="1">
      <alignment horizontal="right" vertical="center"/>
    </xf>
    <xf numFmtId="0" fontId="5" fillId="0" borderId="6" xfId="1" applyNumberFormat="1" applyFont="1" applyBorder="1" applyAlignment="1">
      <alignment horizontal="center" vertical="center"/>
    </xf>
    <xf numFmtId="0" fontId="5" fillId="0" borderId="11" xfId="1" applyNumberFormat="1" applyFont="1" applyBorder="1" applyAlignment="1">
      <alignment horizontal="center" vertical="center"/>
    </xf>
    <xf numFmtId="179" fontId="5" fillId="0" borderId="7" xfId="1" applyNumberFormat="1" applyFont="1" applyBorder="1" applyAlignment="1">
      <alignment horizontal="center" vertical="center" wrapText="1"/>
    </xf>
    <xf numFmtId="179" fontId="5" fillId="0" borderId="9" xfId="1" applyNumberFormat="1" applyFont="1" applyBorder="1" applyAlignment="1">
      <alignment horizontal="center" vertical="center" wrapText="1"/>
    </xf>
    <xf numFmtId="179" fontId="5" fillId="0" borderId="27" xfId="1" applyNumberFormat="1" applyFont="1" applyBorder="1" applyAlignment="1">
      <alignment horizontal="center" vertical="center" wrapText="1"/>
    </xf>
    <xf numFmtId="179" fontId="5" fillId="0" borderId="21" xfId="1" applyNumberFormat="1" applyFont="1" applyBorder="1" applyAlignment="1">
      <alignment horizontal="center" vertical="center" wrapText="1"/>
    </xf>
    <xf numFmtId="0" fontId="5" fillId="3" borderId="62" xfId="0" applyFont="1" applyFill="1" applyBorder="1" applyAlignment="1" applyProtection="1">
      <alignment horizontal="center" vertical="center"/>
      <protection locked="0"/>
    </xf>
    <xf numFmtId="179" fontId="5" fillId="0" borderId="65" xfId="1" applyNumberFormat="1" applyFont="1" applyBorder="1" applyAlignment="1">
      <alignment horizontal="center" vertical="center"/>
    </xf>
    <xf numFmtId="179" fontId="5" fillId="0" borderId="65" xfId="1" applyNumberFormat="1" applyFont="1" applyBorder="1" applyAlignment="1">
      <alignment horizontal="right" vertical="center"/>
    </xf>
    <xf numFmtId="0" fontId="5" fillId="0" borderId="66" xfId="1" applyNumberFormat="1" applyFont="1" applyBorder="1" applyAlignment="1">
      <alignment horizontal="center" vertical="center"/>
    </xf>
    <xf numFmtId="179" fontId="5" fillId="0" borderId="62" xfId="1" applyNumberFormat="1" applyFont="1" applyBorder="1" applyAlignment="1">
      <alignment horizontal="center" vertical="center" wrapText="1"/>
    </xf>
    <xf numFmtId="0" fontId="5" fillId="3" borderId="20" xfId="0" applyFont="1" applyFill="1" applyBorder="1" applyAlignment="1" applyProtection="1">
      <alignment horizontal="center" vertical="center"/>
      <protection locked="0"/>
    </xf>
    <xf numFmtId="179" fontId="5" fillId="0" borderId="4" xfId="1" applyNumberFormat="1" applyFont="1" applyBorder="1" applyAlignment="1">
      <alignment horizontal="center" vertical="center"/>
    </xf>
    <xf numFmtId="179" fontId="5" fillId="0" borderId="69" xfId="1" applyNumberFormat="1" applyFont="1" applyBorder="1" applyAlignment="1">
      <alignment horizontal="right" vertical="center"/>
    </xf>
    <xf numFmtId="0" fontId="5" fillId="0" borderId="70" xfId="1" applyNumberFormat="1" applyFont="1" applyBorder="1" applyAlignment="1">
      <alignment horizontal="center" vertical="center"/>
    </xf>
    <xf numFmtId="179" fontId="5" fillId="0" borderId="71" xfId="1" applyNumberFormat="1" applyFont="1" applyBorder="1" applyAlignment="1">
      <alignment horizontal="center" vertical="center" wrapText="1"/>
    </xf>
    <xf numFmtId="0" fontId="5" fillId="6" borderId="7"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0" borderId="8" xfId="1" applyNumberFormat="1" applyFont="1" applyBorder="1" applyAlignment="1">
      <alignment horizontal="center" vertical="center"/>
    </xf>
    <xf numFmtId="179" fontId="5" fillId="0" borderId="20" xfId="1" applyNumberFormat="1" applyFont="1" applyBorder="1" applyAlignment="1">
      <alignment horizontal="center" vertical="center" wrapText="1"/>
    </xf>
    <xf numFmtId="0" fontId="5" fillId="2" borderId="1" xfId="0" applyFont="1" applyFill="1" applyBorder="1" applyAlignment="1">
      <alignment horizontal="left" vertical="center"/>
    </xf>
    <xf numFmtId="176" fontId="5" fillId="2" borderId="1" xfId="0" applyNumberFormat="1" applyFont="1" applyFill="1" applyBorder="1" applyAlignment="1">
      <alignment horizontal="center" vertical="center"/>
    </xf>
    <xf numFmtId="176" fontId="5" fillId="2" borderId="2" xfId="0" applyNumberFormat="1" applyFont="1" applyFill="1" applyBorder="1" applyAlignment="1">
      <alignment horizontal="center" vertical="center"/>
    </xf>
    <xf numFmtId="176" fontId="5" fillId="2" borderId="3" xfId="0" applyNumberFormat="1" applyFont="1" applyFill="1" applyBorder="1" applyAlignment="1">
      <alignment horizontal="center"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5" fillId="2" borderId="11" xfId="0" applyFont="1" applyFill="1" applyBorder="1" applyAlignment="1">
      <alignment horizontal="left" vertical="center"/>
    </xf>
    <xf numFmtId="0" fontId="5" fillId="3" borderId="1" xfId="0" applyFont="1" applyFill="1" applyBorder="1" applyAlignment="1" applyProtection="1">
      <alignment horizontal="right" vertical="center"/>
      <protection locked="0"/>
    </xf>
    <xf numFmtId="0" fontId="5" fillId="3" borderId="2" xfId="0" applyFont="1" applyFill="1" applyBorder="1" applyAlignment="1" applyProtection="1">
      <alignment horizontal="right" vertical="center"/>
      <protection locked="0"/>
    </xf>
    <xf numFmtId="0" fontId="5" fillId="2" borderId="1" xfId="0" applyFont="1" applyFill="1" applyBorder="1" applyAlignment="1">
      <alignment horizontal="center" vertical="center"/>
    </xf>
    <xf numFmtId="0" fontId="2" fillId="3" borderId="0" xfId="0" applyFont="1" applyFill="1" applyAlignment="1" applyProtection="1">
      <alignment horizontal="right" vertical="center"/>
      <protection locked="0"/>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5" fillId="2" borderId="8" xfId="0" applyFont="1" applyFill="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3" borderId="7"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5" fillId="3" borderId="0" xfId="0" applyFont="1" applyFill="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protection locked="0"/>
    </xf>
    <xf numFmtId="0" fontId="5" fillId="2" borderId="4"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2" borderId="8" xfId="0" applyFont="1" applyFill="1" applyBorder="1" applyAlignment="1">
      <alignment horizontal="left" vertical="center"/>
    </xf>
    <xf numFmtId="0" fontId="2" fillId="2" borderId="0" xfId="0" applyFont="1" applyFill="1" applyAlignment="1">
      <alignment horizontal="left" vertical="top"/>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8"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 fillId="2" borderId="0" xfId="0" applyFont="1" applyFill="1" applyAlignment="1">
      <alignment horizontal="left" vertical="top" wrapText="1"/>
    </xf>
  </cellXfs>
  <cellStyles count="3">
    <cellStyle name="パーセント" xfId="2" builtinId="5"/>
    <cellStyle name="桁区切り" xfId="1" builtinId="6"/>
    <cellStyle name="標準" xfId="0" builtinId="0"/>
  </cellStyles>
  <dxfs count="4">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29764</xdr:colOff>
      <xdr:row>25</xdr:row>
      <xdr:rowOff>5952</xdr:rowOff>
    </xdr:from>
    <xdr:to>
      <xdr:col>37</xdr:col>
      <xdr:colOff>57149</xdr:colOff>
      <xdr:row>27</xdr:row>
      <xdr:rowOff>190499</xdr:rowOff>
    </xdr:to>
    <xdr:sp macro="" textlink="">
      <xdr:nvSpPr>
        <xdr:cNvPr id="2" name="大かっこ 1">
          <a:extLst>
            <a:ext uri="{FF2B5EF4-FFF2-40B4-BE49-F238E27FC236}">
              <a16:creationId xmlns:a16="http://schemas.microsoft.com/office/drawing/2014/main" id="{FBDDA466-318B-4856-957A-7175F66D0F57}"/>
            </a:ext>
          </a:extLst>
        </xdr:cNvPr>
        <xdr:cNvSpPr/>
      </xdr:nvSpPr>
      <xdr:spPr>
        <a:xfrm>
          <a:off x="544114" y="4787502"/>
          <a:ext cx="5856685"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20</xdr:row>
      <xdr:rowOff>164521</xdr:rowOff>
    </xdr:from>
    <xdr:to>
      <xdr:col>5</xdr:col>
      <xdr:colOff>0</xdr:colOff>
      <xdr:row>28</xdr:row>
      <xdr:rowOff>680</xdr:rowOff>
    </xdr:to>
    <xdr:sp macro="" textlink="">
      <xdr:nvSpPr>
        <xdr:cNvPr id="2" name="テキスト ボックス 1">
          <a:extLst>
            <a:ext uri="{FF2B5EF4-FFF2-40B4-BE49-F238E27FC236}">
              <a16:creationId xmlns:a16="http://schemas.microsoft.com/office/drawing/2014/main" id="{2DC6B865-5994-495D-A299-10D5E1750D79}"/>
            </a:ext>
          </a:extLst>
        </xdr:cNvPr>
        <xdr:cNvSpPr txBox="1"/>
      </xdr:nvSpPr>
      <xdr:spPr>
        <a:xfrm>
          <a:off x="276225" y="4955596"/>
          <a:ext cx="3848100" cy="1693534"/>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補助対象経費（税抜き）</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1,800,000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endPar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1,200,000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75,000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（補助金額の</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50,000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A2B3D182-79C6-4E51-826C-A5253651AFF2}"/>
            </a:ext>
          </a:extLst>
        </xdr:cNvPr>
        <xdr:cNvSpPr>
          <a:spLocks noChangeArrowheads="1"/>
        </xdr:cNvSpPr>
      </xdr:nvSpPr>
      <xdr:spPr bwMode="auto">
        <a:xfrm>
          <a:off x="477226" y="3347183"/>
          <a:ext cx="1752600" cy="5045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323C5159-32CD-4F47-87B8-DE0707E85B94}"/>
            </a:ext>
          </a:extLst>
        </xdr:cNvPr>
        <xdr:cNvSpPr>
          <a:spLocks noChangeArrowheads="1"/>
        </xdr:cNvSpPr>
      </xdr:nvSpPr>
      <xdr:spPr bwMode="auto">
        <a:xfrm>
          <a:off x="489438" y="4235694"/>
          <a:ext cx="1752600" cy="5045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845CCCF0-5DE5-4956-9DCD-5B2B666EBBFD}"/>
            </a:ext>
          </a:extLst>
        </xdr:cNvPr>
        <xdr:cNvSpPr>
          <a:spLocks noChangeArrowheads="1"/>
        </xdr:cNvSpPr>
      </xdr:nvSpPr>
      <xdr:spPr bwMode="auto">
        <a:xfrm>
          <a:off x="482691" y="5112391"/>
          <a:ext cx="1752600" cy="50458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2" name="大かっこ 1">
          <a:extLst>
            <a:ext uri="{FF2B5EF4-FFF2-40B4-BE49-F238E27FC236}">
              <a16:creationId xmlns:a16="http://schemas.microsoft.com/office/drawing/2014/main" id="{8DD4BED9-65E0-4DFF-BDE9-0FD8D6712A1F}"/>
            </a:ext>
          </a:extLst>
        </xdr:cNvPr>
        <xdr:cNvSpPr>
          <a:spLocks noChangeArrowheads="1"/>
        </xdr:cNvSpPr>
      </xdr:nvSpPr>
      <xdr:spPr bwMode="auto">
        <a:xfrm>
          <a:off x="489438" y="3943350"/>
          <a:ext cx="175260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3" name="大かっこ 2">
          <a:extLst>
            <a:ext uri="{FF2B5EF4-FFF2-40B4-BE49-F238E27FC236}">
              <a16:creationId xmlns:a16="http://schemas.microsoft.com/office/drawing/2014/main" id="{D78D248A-9AFA-4397-8972-1FDF0ED410B4}"/>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4432B-1F4D-4C9A-846D-BF45DEBCD0E1}">
  <sheetPr>
    <tabColor rgb="FFFFFFCC"/>
  </sheetPr>
  <dimension ref="A1:AM144"/>
  <sheetViews>
    <sheetView tabSelected="1" view="pageBreakPreview" zoomScaleNormal="100" zoomScaleSheetLayoutView="100" workbookViewId="0">
      <selection activeCell="B15" sqref="B15:AL17"/>
    </sheetView>
  </sheetViews>
  <sheetFormatPr defaultColWidth="9" defaultRowHeight="15.4" customHeight="1"/>
  <cols>
    <col min="1" max="39" width="2.25" style="5" customWidth="1"/>
    <col min="40" max="16384" width="9" style="5"/>
  </cols>
  <sheetData>
    <row r="1" spans="1:39" ht="18.399999999999999" customHeight="1">
      <c r="A1" s="1"/>
      <c r="B1" s="2" t="s">
        <v>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5.4" customHeight="1">
      <c r="A2" s="1"/>
      <c r="B2" s="6"/>
      <c r="C2" s="6"/>
      <c r="D2" s="6"/>
      <c r="E2" s="6"/>
      <c r="F2" s="6"/>
      <c r="G2" s="6"/>
      <c r="H2" s="6"/>
      <c r="I2" s="6"/>
      <c r="J2" s="6"/>
      <c r="K2" s="6"/>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6.899999999999999" customHeight="1">
      <c r="A3" s="1"/>
      <c r="B3" s="8" t="s">
        <v>1</v>
      </c>
      <c r="C3" s="6"/>
      <c r="D3" s="6"/>
      <c r="E3" s="6"/>
      <c r="F3" s="9"/>
      <c r="G3" s="6"/>
      <c r="H3" s="6"/>
      <c r="I3" s="6"/>
      <c r="J3" s="6"/>
      <c r="K3" s="6"/>
      <c r="L3" s="3"/>
      <c r="M3" s="3"/>
      <c r="N3" s="3"/>
      <c r="O3" s="3"/>
      <c r="P3" s="3"/>
      <c r="Q3" s="3"/>
      <c r="R3" s="3"/>
      <c r="S3" s="3"/>
      <c r="T3" s="3"/>
      <c r="U3" s="3"/>
      <c r="V3" s="3"/>
      <c r="W3" s="3"/>
      <c r="X3" s="3"/>
      <c r="Y3" s="3"/>
      <c r="Z3" s="3"/>
      <c r="AA3" s="3"/>
      <c r="AB3" s="3"/>
      <c r="AC3" s="3"/>
      <c r="AD3" s="3"/>
      <c r="AE3" s="3"/>
      <c r="AF3" s="3"/>
      <c r="AG3" s="3"/>
      <c r="AH3" s="3"/>
      <c r="AI3" s="3"/>
      <c r="AJ3" s="3"/>
      <c r="AK3" s="3"/>
      <c r="AL3" s="3"/>
      <c r="AM3" s="4"/>
    </row>
    <row r="4" spans="1:39" ht="15.4" customHeight="1">
      <c r="A4" s="1"/>
      <c r="B4" s="6"/>
      <c r="C4" s="6"/>
      <c r="D4" s="6"/>
      <c r="E4" s="6"/>
      <c r="F4" s="6"/>
      <c r="G4" s="6"/>
      <c r="H4" s="6"/>
      <c r="I4" s="6"/>
      <c r="J4" s="6"/>
      <c r="K4" s="6"/>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5.4" customHeight="1">
      <c r="A5" s="4"/>
      <c r="B5" s="519" t="s">
        <v>2</v>
      </c>
      <c r="C5" s="520"/>
      <c r="D5" s="520"/>
      <c r="E5" s="520"/>
      <c r="F5" s="520"/>
      <c r="G5" s="520"/>
      <c r="H5" s="520"/>
      <c r="I5" s="520"/>
      <c r="J5" s="520"/>
      <c r="K5" s="520"/>
      <c r="L5" s="520"/>
      <c r="M5" s="520"/>
      <c r="N5" s="520"/>
      <c r="O5" s="520"/>
      <c r="P5" s="520"/>
      <c r="Q5" s="520"/>
      <c r="R5" s="520"/>
      <c r="S5" s="520"/>
      <c r="T5" s="521"/>
      <c r="U5" s="522" t="s">
        <v>3</v>
      </c>
      <c r="V5" s="523"/>
      <c r="W5" s="523"/>
      <c r="X5" s="523"/>
      <c r="Y5" s="523"/>
      <c r="Z5" s="524" t="s">
        <v>4</v>
      </c>
      <c r="AA5" s="524"/>
      <c r="AB5" s="524"/>
      <c r="AC5" s="524"/>
      <c r="AD5" s="524"/>
      <c r="AE5" s="524"/>
      <c r="AF5" s="524"/>
      <c r="AG5" s="524"/>
      <c r="AH5" s="524"/>
      <c r="AI5" s="524"/>
      <c r="AJ5" s="524"/>
      <c r="AK5" s="524"/>
      <c r="AL5" s="525"/>
      <c r="AM5" s="4"/>
    </row>
    <row r="6" spans="1:39" ht="15.4" customHeight="1">
      <c r="A6" s="4"/>
      <c r="B6" s="10" t="s">
        <v>5</v>
      </c>
      <c r="C6" s="1"/>
      <c r="D6" s="1"/>
      <c r="E6" s="1"/>
      <c r="F6" s="1"/>
      <c r="G6" s="1"/>
      <c r="H6" s="11"/>
      <c r="I6" s="11"/>
      <c r="J6" s="11"/>
      <c r="K6" s="11"/>
      <c r="L6" s="11"/>
      <c r="M6" s="11"/>
      <c r="N6" s="11"/>
      <c r="O6" s="11"/>
      <c r="P6" s="11"/>
      <c r="Q6" s="11"/>
      <c r="R6" s="11"/>
      <c r="S6" s="11"/>
      <c r="T6" s="12"/>
      <c r="U6" s="13" t="s">
        <v>6</v>
      </c>
      <c r="V6" s="14"/>
      <c r="W6" s="14"/>
      <c r="X6" s="14"/>
      <c r="Y6" s="526"/>
      <c r="Z6" s="526"/>
      <c r="AA6" s="526"/>
      <c r="AB6" s="526"/>
      <c r="AC6" s="526"/>
      <c r="AD6" s="526"/>
      <c r="AE6" s="526"/>
      <c r="AF6" s="526"/>
      <c r="AG6" s="526"/>
      <c r="AH6" s="526"/>
      <c r="AI6" s="526"/>
      <c r="AJ6" s="526"/>
      <c r="AK6" s="526"/>
      <c r="AL6" s="527"/>
      <c r="AM6" s="4"/>
    </row>
    <row r="7" spans="1:39" ht="15.4" customHeight="1">
      <c r="A7" s="4"/>
      <c r="B7" s="496"/>
      <c r="C7" s="497"/>
      <c r="D7" s="497"/>
      <c r="E7" s="497"/>
      <c r="F7" s="497"/>
      <c r="G7" s="497"/>
      <c r="H7" s="497"/>
      <c r="I7" s="497"/>
      <c r="J7" s="497"/>
      <c r="K7" s="497"/>
      <c r="L7" s="497"/>
      <c r="M7" s="497"/>
      <c r="N7" s="497"/>
      <c r="O7" s="497"/>
      <c r="P7" s="497"/>
      <c r="Q7" s="497"/>
      <c r="R7" s="497"/>
      <c r="S7" s="497"/>
      <c r="T7" s="498"/>
      <c r="U7" s="528" t="s">
        <v>7</v>
      </c>
      <c r="V7" s="529"/>
      <c r="W7" s="529"/>
      <c r="X7" s="529"/>
      <c r="Y7" s="529"/>
      <c r="Z7" s="529"/>
      <c r="AA7" s="529"/>
      <c r="AB7" s="529"/>
      <c r="AC7" s="529"/>
      <c r="AD7" s="529"/>
      <c r="AE7" s="529"/>
      <c r="AF7" s="529"/>
      <c r="AG7" s="529"/>
      <c r="AH7" s="529"/>
      <c r="AI7" s="529"/>
      <c r="AJ7" s="529"/>
      <c r="AK7" s="529"/>
      <c r="AL7" s="530"/>
      <c r="AM7" s="4"/>
    </row>
    <row r="8" spans="1:39" ht="15.4" customHeight="1">
      <c r="A8" s="4"/>
      <c r="B8" s="496"/>
      <c r="C8" s="497"/>
      <c r="D8" s="497"/>
      <c r="E8" s="497"/>
      <c r="F8" s="497"/>
      <c r="G8" s="497"/>
      <c r="H8" s="497"/>
      <c r="I8" s="497"/>
      <c r="J8" s="497"/>
      <c r="K8" s="497"/>
      <c r="L8" s="497"/>
      <c r="M8" s="497"/>
      <c r="N8" s="497"/>
      <c r="O8" s="497"/>
      <c r="P8" s="497"/>
      <c r="Q8" s="497"/>
      <c r="R8" s="497"/>
      <c r="S8" s="497"/>
      <c r="T8" s="498"/>
      <c r="U8" s="531"/>
      <c r="V8" s="532"/>
      <c r="W8" s="532"/>
      <c r="X8" s="532"/>
      <c r="Y8" s="532"/>
      <c r="Z8" s="532"/>
      <c r="AA8" s="532"/>
      <c r="AB8" s="532"/>
      <c r="AC8" s="532"/>
      <c r="AD8" s="532"/>
      <c r="AE8" s="532"/>
      <c r="AF8" s="532"/>
      <c r="AG8" s="532"/>
      <c r="AH8" s="532"/>
      <c r="AI8" s="532"/>
      <c r="AJ8" s="532"/>
      <c r="AK8" s="532"/>
      <c r="AL8" s="533"/>
      <c r="AM8" s="4"/>
    </row>
    <row r="9" spans="1:39" ht="15.4" customHeight="1">
      <c r="A9" s="4"/>
      <c r="B9" s="496"/>
      <c r="C9" s="497"/>
      <c r="D9" s="497"/>
      <c r="E9" s="497"/>
      <c r="F9" s="497"/>
      <c r="G9" s="497"/>
      <c r="H9" s="497"/>
      <c r="I9" s="497"/>
      <c r="J9" s="497"/>
      <c r="K9" s="497"/>
      <c r="L9" s="497"/>
      <c r="M9" s="497"/>
      <c r="N9" s="497"/>
      <c r="O9" s="497"/>
      <c r="P9" s="497"/>
      <c r="Q9" s="497"/>
      <c r="R9" s="497"/>
      <c r="S9" s="497"/>
      <c r="T9" s="498"/>
      <c r="U9" s="534"/>
      <c r="V9" s="535"/>
      <c r="W9" s="535"/>
      <c r="X9" s="535"/>
      <c r="Y9" s="535"/>
      <c r="Z9" s="535"/>
      <c r="AA9" s="535"/>
      <c r="AB9" s="535"/>
      <c r="AC9" s="535"/>
      <c r="AD9" s="535"/>
      <c r="AE9" s="535"/>
      <c r="AF9" s="535"/>
      <c r="AG9" s="535"/>
      <c r="AH9" s="535"/>
      <c r="AI9" s="535"/>
      <c r="AJ9" s="535"/>
      <c r="AK9" s="535"/>
      <c r="AL9" s="536"/>
      <c r="AM9" s="4"/>
    </row>
    <row r="10" spans="1:39" ht="15.4" customHeight="1">
      <c r="A10" s="4"/>
      <c r="B10" s="496"/>
      <c r="C10" s="497"/>
      <c r="D10" s="497"/>
      <c r="E10" s="497"/>
      <c r="F10" s="497"/>
      <c r="G10" s="497"/>
      <c r="H10" s="497"/>
      <c r="I10" s="497"/>
      <c r="J10" s="497"/>
      <c r="K10" s="497"/>
      <c r="L10" s="497"/>
      <c r="M10" s="497"/>
      <c r="N10" s="497"/>
      <c r="O10" s="497"/>
      <c r="P10" s="497"/>
      <c r="Q10" s="497"/>
      <c r="R10" s="497"/>
      <c r="S10" s="497"/>
      <c r="T10" s="498"/>
      <c r="U10" s="537" t="s">
        <v>8</v>
      </c>
      <c r="V10" s="538"/>
      <c r="W10" s="538"/>
      <c r="X10" s="538"/>
      <c r="Y10" s="538"/>
      <c r="Z10" s="538"/>
      <c r="AA10" s="538"/>
      <c r="AB10" s="538"/>
      <c r="AC10" s="538"/>
      <c r="AD10" s="538"/>
      <c r="AE10" s="538"/>
      <c r="AF10" s="538"/>
      <c r="AG10" s="538"/>
      <c r="AH10" s="538"/>
      <c r="AI10" s="538"/>
      <c r="AJ10" s="538"/>
      <c r="AK10" s="538"/>
      <c r="AL10" s="539"/>
      <c r="AM10" s="4"/>
    </row>
    <row r="11" spans="1:39" ht="13.5" customHeight="1">
      <c r="A11" s="4"/>
      <c r="B11" s="496"/>
      <c r="C11" s="497"/>
      <c r="D11" s="497"/>
      <c r="E11" s="497"/>
      <c r="F11" s="497"/>
      <c r="G11" s="497"/>
      <c r="H11" s="497"/>
      <c r="I11" s="497"/>
      <c r="J11" s="497"/>
      <c r="K11" s="497"/>
      <c r="L11" s="497"/>
      <c r="M11" s="497"/>
      <c r="N11" s="497"/>
      <c r="O11" s="497"/>
      <c r="P11" s="497"/>
      <c r="Q11" s="497"/>
      <c r="R11" s="497"/>
      <c r="S11" s="497"/>
      <c r="T11" s="498"/>
      <c r="U11" s="540"/>
      <c r="V11" s="541"/>
      <c r="W11" s="541"/>
      <c r="X11" s="541"/>
      <c r="Y11" s="541"/>
      <c r="Z11" s="541"/>
      <c r="AA11" s="541"/>
      <c r="AB11" s="541"/>
      <c r="AC11" s="541"/>
      <c r="AD11" s="541"/>
      <c r="AE11" s="541"/>
      <c r="AF11" s="541"/>
      <c r="AG11" s="541"/>
      <c r="AH11" s="541"/>
      <c r="AI11" s="541"/>
      <c r="AJ11" s="541"/>
      <c r="AK11" s="541"/>
      <c r="AL11" s="542"/>
      <c r="AM11" s="4"/>
    </row>
    <row r="12" spans="1:39" ht="13.5" customHeight="1">
      <c r="A12" s="4"/>
      <c r="B12" s="496"/>
      <c r="C12" s="497"/>
      <c r="D12" s="497"/>
      <c r="E12" s="497"/>
      <c r="F12" s="497"/>
      <c r="G12" s="497"/>
      <c r="H12" s="497"/>
      <c r="I12" s="497"/>
      <c r="J12" s="497"/>
      <c r="K12" s="497"/>
      <c r="L12" s="497"/>
      <c r="M12" s="497"/>
      <c r="N12" s="497"/>
      <c r="O12" s="497"/>
      <c r="P12" s="497"/>
      <c r="Q12" s="497"/>
      <c r="R12" s="497"/>
      <c r="S12" s="497"/>
      <c r="T12" s="498"/>
      <c r="U12" s="543" t="s">
        <v>9</v>
      </c>
      <c r="V12" s="544"/>
      <c r="W12" s="544"/>
      <c r="X12" s="544"/>
      <c r="Y12" s="544"/>
      <c r="Z12" s="544"/>
      <c r="AA12" s="545"/>
      <c r="AB12" s="545"/>
      <c r="AC12" s="545"/>
      <c r="AD12" s="15" t="s">
        <v>10</v>
      </c>
      <c r="AE12" s="491"/>
      <c r="AF12" s="491"/>
      <c r="AG12" s="491"/>
      <c r="AH12" s="15" t="s">
        <v>10</v>
      </c>
      <c r="AI12" s="491"/>
      <c r="AJ12" s="491"/>
      <c r="AK12" s="491"/>
      <c r="AL12" s="492"/>
      <c r="AM12" s="4"/>
    </row>
    <row r="13" spans="1:39" ht="15.4" customHeight="1">
      <c r="A13" s="4"/>
      <c r="B13" s="499"/>
      <c r="C13" s="500"/>
      <c r="D13" s="500"/>
      <c r="E13" s="500"/>
      <c r="F13" s="500"/>
      <c r="G13" s="500"/>
      <c r="H13" s="500"/>
      <c r="I13" s="500"/>
      <c r="J13" s="500"/>
      <c r="K13" s="500"/>
      <c r="L13" s="500"/>
      <c r="M13" s="500"/>
      <c r="N13" s="500"/>
      <c r="O13" s="500"/>
      <c r="P13" s="500"/>
      <c r="Q13" s="500"/>
      <c r="R13" s="500"/>
      <c r="S13" s="500"/>
      <c r="T13" s="501"/>
      <c r="U13" s="546" t="s">
        <v>11</v>
      </c>
      <c r="V13" s="547"/>
      <c r="W13" s="547"/>
      <c r="X13" s="547"/>
      <c r="Y13" s="547"/>
      <c r="Z13" s="547"/>
      <c r="AA13" s="510"/>
      <c r="AB13" s="510"/>
      <c r="AC13" s="510"/>
      <c r="AD13" s="510"/>
      <c r="AE13" s="510"/>
      <c r="AF13" s="16" t="s">
        <v>12</v>
      </c>
      <c r="AG13" s="510"/>
      <c r="AH13" s="510"/>
      <c r="AI13" s="510"/>
      <c r="AJ13" s="510"/>
      <c r="AK13" s="510"/>
      <c r="AL13" s="511"/>
      <c r="AM13" s="4"/>
    </row>
    <row r="14" spans="1:39" ht="15.4" customHeight="1">
      <c r="A14" s="4"/>
      <c r="B14" s="9"/>
      <c r="C14" s="9"/>
      <c r="D14" s="9"/>
      <c r="E14" s="9"/>
      <c r="F14" s="9"/>
      <c r="G14" s="9"/>
      <c r="H14" s="9"/>
      <c r="I14" s="9"/>
      <c r="J14" s="9"/>
      <c r="K14" s="9"/>
      <c r="L14" s="9"/>
      <c r="M14" s="9"/>
      <c r="N14" s="9"/>
      <c r="O14" s="9"/>
      <c r="P14" s="9"/>
      <c r="Q14" s="9"/>
      <c r="R14" s="9"/>
      <c r="S14" s="9"/>
      <c r="T14" s="9"/>
      <c r="U14" s="17"/>
      <c r="V14" s="2"/>
      <c r="W14" s="2"/>
      <c r="X14" s="2"/>
      <c r="Y14" s="2"/>
      <c r="Z14" s="2"/>
      <c r="AA14" s="2"/>
      <c r="AB14" s="18"/>
      <c r="AC14" s="18"/>
      <c r="AD14" s="18"/>
      <c r="AE14" s="18"/>
      <c r="AF14" s="18"/>
      <c r="AG14" s="18"/>
      <c r="AH14" s="18"/>
      <c r="AI14" s="18"/>
      <c r="AJ14" s="18"/>
      <c r="AK14" s="18"/>
      <c r="AL14" s="18"/>
      <c r="AM14" s="4"/>
    </row>
    <row r="15" spans="1:39" ht="15.4" customHeight="1">
      <c r="A15" s="1"/>
      <c r="B15" s="512" t="s">
        <v>475</v>
      </c>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4"/>
    </row>
    <row r="16" spans="1:39" ht="15.4" customHeight="1">
      <c r="A16" s="1"/>
      <c r="B16" s="512"/>
      <c r="C16" s="512"/>
      <c r="D16" s="512"/>
      <c r="E16" s="512"/>
      <c r="F16" s="512"/>
      <c r="G16" s="512"/>
      <c r="H16" s="512"/>
      <c r="I16" s="512"/>
      <c r="J16" s="512"/>
      <c r="K16" s="512"/>
      <c r="L16" s="512"/>
      <c r="M16" s="512"/>
      <c r="N16" s="512"/>
      <c r="O16" s="512"/>
      <c r="P16" s="512"/>
      <c r="Q16" s="512"/>
      <c r="R16" s="512"/>
      <c r="S16" s="512"/>
      <c r="T16" s="512"/>
      <c r="U16" s="512"/>
      <c r="V16" s="512"/>
      <c r="W16" s="512"/>
      <c r="X16" s="512"/>
      <c r="Y16" s="512"/>
      <c r="Z16" s="512"/>
      <c r="AA16" s="512"/>
      <c r="AB16" s="512"/>
      <c r="AC16" s="512"/>
      <c r="AD16" s="512"/>
      <c r="AE16" s="512"/>
      <c r="AF16" s="512"/>
      <c r="AG16" s="512"/>
      <c r="AH16" s="512"/>
      <c r="AI16" s="512"/>
      <c r="AJ16" s="512"/>
      <c r="AK16" s="512"/>
      <c r="AL16" s="512"/>
      <c r="AM16" s="4"/>
    </row>
    <row r="17" spans="1:39" ht="15.4" customHeight="1">
      <c r="A17" s="1"/>
      <c r="B17" s="512"/>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c r="AM17" s="4"/>
    </row>
    <row r="18" spans="1:39" ht="15.4" customHeight="1">
      <c r="A18" s="1"/>
      <c r="B18" s="1"/>
      <c r="C18" s="1"/>
      <c r="D18" s="1"/>
      <c r="E18" s="1"/>
      <c r="F18" s="19"/>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4"/>
    </row>
    <row r="19" spans="1:39" ht="15.4" customHeight="1">
      <c r="A19" s="1"/>
      <c r="B19" s="6"/>
      <c r="C19" s="6"/>
      <c r="D19" s="6"/>
      <c r="E19" s="6"/>
      <c r="F19" s="20"/>
      <c r="G19" s="6"/>
      <c r="H19" s="6"/>
      <c r="I19" s="6"/>
      <c r="J19" s="6"/>
      <c r="K19" s="6"/>
      <c r="L19" s="6"/>
      <c r="M19" s="6"/>
      <c r="N19" s="6"/>
      <c r="O19" s="6"/>
      <c r="P19" s="6"/>
      <c r="Q19" s="6"/>
      <c r="R19" s="6"/>
      <c r="S19" s="6"/>
      <c r="T19" s="1" t="s">
        <v>13</v>
      </c>
      <c r="U19" s="6"/>
      <c r="V19" s="6"/>
      <c r="W19" s="6"/>
      <c r="X19" s="6"/>
      <c r="Y19" s="6"/>
      <c r="Z19" s="6"/>
      <c r="AA19" s="6"/>
      <c r="AB19" s="6"/>
      <c r="AC19" s="6"/>
      <c r="AD19" s="6"/>
      <c r="AE19" s="6"/>
      <c r="AF19" s="6"/>
      <c r="AG19" s="6"/>
      <c r="AH19" s="6"/>
      <c r="AI19" s="6"/>
      <c r="AJ19" s="6"/>
      <c r="AK19" s="6"/>
      <c r="AL19" s="6"/>
      <c r="AM19" s="4"/>
    </row>
    <row r="20" spans="1:39" ht="15.4" customHeight="1">
      <c r="A20" s="1"/>
      <c r="B20" s="6"/>
      <c r="C20" s="6"/>
      <c r="D20" s="6"/>
      <c r="E20" s="6"/>
      <c r="F20" s="20"/>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4"/>
    </row>
    <row r="21" spans="1:39" ht="15.4" customHeight="1">
      <c r="A21" s="4"/>
      <c r="B21" s="8" t="s">
        <v>14</v>
      </c>
      <c r="C21" s="1"/>
      <c r="D21" s="8"/>
      <c r="E21" s="19"/>
      <c r="F21" s="1"/>
      <c r="G21" s="1"/>
      <c r="H21" s="1"/>
      <c r="I21" s="1"/>
      <c r="J21" s="1"/>
      <c r="K21" s="1"/>
      <c r="L21" s="1"/>
      <c r="M21" s="1"/>
      <c r="N21" s="1"/>
      <c r="O21" s="1"/>
      <c r="P21" s="1"/>
      <c r="Q21" s="1"/>
      <c r="R21" s="1"/>
      <c r="S21" s="1"/>
      <c r="T21" s="1"/>
      <c r="U21" s="1"/>
      <c r="V21" s="1"/>
      <c r="W21" s="1"/>
      <c r="X21" s="1"/>
      <c r="Y21" s="19" t="s">
        <v>15</v>
      </c>
      <c r="Z21" s="513" t="s">
        <v>16</v>
      </c>
      <c r="AA21" s="513"/>
      <c r="AB21" s="513"/>
      <c r="AC21" s="513"/>
      <c r="AD21" s="513"/>
      <c r="AE21" s="513"/>
      <c r="AF21" s="513"/>
      <c r="AG21" s="513"/>
      <c r="AH21" s="513"/>
      <c r="AI21" s="513"/>
      <c r="AJ21" s="513"/>
      <c r="AK21" s="513"/>
      <c r="AL21" s="1"/>
      <c r="AM21" s="4"/>
    </row>
    <row r="22" spans="1:39" ht="15.4" customHeight="1">
      <c r="A22" s="1"/>
      <c r="B22" s="6"/>
      <c r="C22" s="6"/>
      <c r="D22" s="1" t="s">
        <v>17</v>
      </c>
      <c r="E22" s="6"/>
      <c r="F22" s="20"/>
      <c r="G22" s="6"/>
      <c r="H22" s="6"/>
      <c r="I22" s="6"/>
      <c r="J22" s="6"/>
      <c r="K22" s="6"/>
      <c r="L22" s="6"/>
      <c r="M22" s="6"/>
      <c r="N22" s="6"/>
      <c r="O22" s="21"/>
      <c r="P22" s="6"/>
      <c r="Q22" s="6"/>
      <c r="R22" s="6"/>
      <c r="S22" s="6"/>
      <c r="T22" s="6"/>
      <c r="U22" s="6"/>
      <c r="V22" s="6"/>
      <c r="W22" s="6"/>
      <c r="X22" s="6"/>
      <c r="Y22" s="19" t="s">
        <v>15</v>
      </c>
      <c r="Z22" s="513" t="s">
        <v>16</v>
      </c>
      <c r="AA22" s="513"/>
      <c r="AB22" s="513"/>
      <c r="AC22" s="513"/>
      <c r="AD22" s="513"/>
      <c r="AE22" s="513"/>
      <c r="AF22" s="513"/>
      <c r="AG22" s="513"/>
      <c r="AH22" s="513"/>
      <c r="AI22" s="513"/>
      <c r="AJ22" s="513"/>
      <c r="AK22" s="513"/>
      <c r="AL22" s="6"/>
      <c r="AM22" s="4"/>
    </row>
    <row r="23" spans="1:39" ht="15.4" customHeight="1">
      <c r="A23" s="1"/>
      <c r="B23" s="6"/>
      <c r="C23" s="6"/>
      <c r="D23" s="6"/>
      <c r="E23" s="6"/>
      <c r="F23" s="20"/>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4"/>
    </row>
    <row r="24" spans="1:39" ht="15.4" customHeight="1">
      <c r="A24" s="1"/>
      <c r="B24" s="8" t="s">
        <v>18</v>
      </c>
      <c r="C24" s="1"/>
      <c r="D24" s="1"/>
      <c r="E24" s="1"/>
      <c r="F24" s="19"/>
      <c r="G24" s="1"/>
      <c r="H24" s="1"/>
      <c r="I24" s="1"/>
      <c r="J24" s="1"/>
      <c r="K24" s="1"/>
      <c r="L24" s="1"/>
      <c r="M24" s="1"/>
      <c r="N24" s="1"/>
      <c r="O24" s="1"/>
      <c r="P24" s="1"/>
      <c r="Q24" s="1"/>
      <c r="R24" s="1"/>
      <c r="S24" s="1"/>
      <c r="T24" s="1"/>
      <c r="U24" s="1"/>
      <c r="V24" s="6"/>
      <c r="W24" s="6"/>
      <c r="X24" s="6"/>
      <c r="Y24" s="6"/>
      <c r="Z24" s="6"/>
      <c r="AA24" s="6"/>
      <c r="AB24" s="6"/>
      <c r="AC24" s="6"/>
      <c r="AD24" s="6"/>
      <c r="AE24" s="6"/>
      <c r="AF24" s="6"/>
      <c r="AG24" s="6"/>
      <c r="AH24" s="6"/>
      <c r="AI24" s="6"/>
      <c r="AJ24" s="6"/>
      <c r="AK24" s="6"/>
      <c r="AL24" s="6"/>
      <c r="AM24" s="4"/>
    </row>
    <row r="25" spans="1:39" s="4" customFormat="1" ht="15.4" customHeight="1">
      <c r="B25" s="514" t="s">
        <v>19</v>
      </c>
      <c r="C25" s="514"/>
      <c r="D25" s="514"/>
      <c r="E25" s="514"/>
      <c r="F25" s="514"/>
      <c r="G25" s="514"/>
      <c r="H25" s="514"/>
      <c r="I25" s="514"/>
      <c r="J25" s="514"/>
      <c r="K25" s="514"/>
      <c r="L25" s="514"/>
      <c r="M25" s="514"/>
      <c r="N25" s="514"/>
      <c r="O25" s="514"/>
      <c r="P25" s="514"/>
      <c r="Q25" s="514"/>
      <c r="R25" s="514"/>
      <c r="S25" s="514"/>
      <c r="T25" s="514"/>
      <c r="U25" s="514"/>
      <c r="V25" s="514"/>
      <c r="W25" s="514"/>
      <c r="X25" s="514"/>
      <c r="Y25" s="514"/>
      <c r="Z25" s="514"/>
      <c r="AA25" s="514"/>
      <c r="AB25" s="514"/>
      <c r="AC25" s="514"/>
      <c r="AD25" s="514"/>
      <c r="AE25" s="514"/>
      <c r="AF25" s="514"/>
      <c r="AG25" s="514"/>
      <c r="AH25" s="514"/>
      <c r="AI25" s="514"/>
      <c r="AJ25" s="514"/>
      <c r="AK25" s="514"/>
      <c r="AL25" s="514"/>
    </row>
    <row r="26" spans="1:39" s="4" customFormat="1" ht="15.4" customHeight="1">
      <c r="B26" s="2"/>
      <c r="C26" s="2"/>
      <c r="D26" s="2"/>
      <c r="E26" s="514" t="s">
        <v>20</v>
      </c>
      <c r="F26" s="514"/>
      <c r="G26" s="514"/>
      <c r="H26" s="514"/>
      <c r="I26" s="514"/>
      <c r="J26" s="514"/>
      <c r="K26" s="514"/>
      <c r="L26" s="514"/>
      <c r="M26" s="514"/>
      <c r="N26" s="514"/>
      <c r="O26" s="514"/>
      <c r="P26" s="514"/>
      <c r="Q26" s="514"/>
      <c r="R26" s="514"/>
      <c r="S26" s="514"/>
      <c r="T26" s="514"/>
      <c r="U26" s="514"/>
      <c r="V26" s="514"/>
      <c r="W26" s="514"/>
      <c r="X26" s="514"/>
      <c r="Y26" s="514"/>
      <c r="Z26" s="514"/>
      <c r="AA26" s="514"/>
      <c r="AB26" s="514"/>
      <c r="AC26" s="514"/>
      <c r="AD26" s="514"/>
      <c r="AE26" s="514"/>
      <c r="AF26" s="514"/>
      <c r="AG26" s="514"/>
      <c r="AH26" s="514"/>
      <c r="AI26" s="514"/>
      <c r="AJ26" s="514"/>
      <c r="AK26" s="514"/>
      <c r="AL26" s="2"/>
    </row>
    <row r="27" spans="1:39" s="4" customFormat="1" ht="15.4" customHeight="1">
      <c r="B27" s="2"/>
      <c r="C27" s="2"/>
      <c r="D27" s="2"/>
      <c r="E27" s="515" t="s">
        <v>21</v>
      </c>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15"/>
      <c r="AI27" s="515"/>
      <c r="AJ27" s="515"/>
      <c r="AK27" s="515"/>
      <c r="AL27" s="22"/>
    </row>
    <row r="28" spans="1:39" s="4" customFormat="1" ht="15.4" customHeight="1">
      <c r="B28" s="2"/>
      <c r="C28" s="2"/>
      <c r="D28" s="2"/>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22"/>
    </row>
    <row r="29" spans="1:39" ht="14.45" customHeight="1">
      <c r="A29" s="1"/>
      <c r="B29" s="6"/>
      <c r="C29" s="4"/>
      <c r="D29" s="1" t="s">
        <v>22</v>
      </c>
      <c r="E29" s="6"/>
      <c r="F29" s="6"/>
      <c r="G29" s="20"/>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4"/>
    </row>
    <row r="30" spans="1:39" ht="15.4" customHeight="1">
      <c r="A30" s="1"/>
      <c r="B30" s="1"/>
      <c r="C30" s="1"/>
      <c r="D30" s="1"/>
      <c r="E30" s="1"/>
      <c r="F30" s="19"/>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4"/>
    </row>
    <row r="31" spans="1:39" ht="15.4" customHeight="1">
      <c r="A31" s="4"/>
      <c r="B31" s="8" t="s">
        <v>23</v>
      </c>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4"/>
    </row>
    <row r="32" spans="1:39" ht="15.4" customHeight="1">
      <c r="A32" s="4"/>
      <c r="B32" s="1"/>
      <c r="C32" s="516" t="s">
        <v>24</v>
      </c>
      <c r="D32" s="517"/>
      <c r="E32" s="517"/>
      <c r="F32" s="517"/>
      <c r="G32" s="517"/>
      <c r="H32" s="517"/>
      <c r="I32" s="517"/>
      <c r="J32" s="517"/>
      <c r="K32" s="517"/>
      <c r="L32" s="517"/>
      <c r="M32" s="517"/>
      <c r="N32" s="517"/>
      <c r="O32" s="517"/>
      <c r="P32" s="517"/>
      <c r="Q32" s="517"/>
      <c r="R32" s="517"/>
      <c r="S32" s="517"/>
      <c r="T32" s="518"/>
      <c r="U32" s="516" t="s">
        <v>25</v>
      </c>
      <c r="V32" s="517"/>
      <c r="W32" s="517"/>
      <c r="X32" s="517"/>
      <c r="Y32" s="517"/>
      <c r="Z32" s="517"/>
      <c r="AA32" s="517"/>
      <c r="AB32" s="517"/>
      <c r="AC32" s="517"/>
      <c r="AD32" s="517"/>
      <c r="AE32" s="517"/>
      <c r="AF32" s="517"/>
      <c r="AG32" s="517"/>
      <c r="AH32" s="517"/>
      <c r="AI32" s="517"/>
      <c r="AJ32" s="517"/>
      <c r="AK32" s="517"/>
      <c r="AL32" s="518"/>
      <c r="AM32" s="4"/>
    </row>
    <row r="33" spans="1:39" ht="15.4" customHeight="1">
      <c r="A33" s="4"/>
      <c r="B33" s="1"/>
      <c r="C33" s="493"/>
      <c r="D33" s="494"/>
      <c r="E33" s="494"/>
      <c r="F33" s="494"/>
      <c r="G33" s="494"/>
      <c r="H33" s="494"/>
      <c r="I33" s="494"/>
      <c r="J33" s="494"/>
      <c r="K33" s="494"/>
      <c r="L33" s="494"/>
      <c r="M33" s="494"/>
      <c r="N33" s="494"/>
      <c r="O33" s="494"/>
      <c r="P33" s="494"/>
      <c r="Q33" s="494"/>
      <c r="R33" s="494"/>
      <c r="S33" s="494"/>
      <c r="T33" s="495"/>
      <c r="U33" s="493"/>
      <c r="V33" s="494"/>
      <c r="W33" s="494"/>
      <c r="X33" s="494"/>
      <c r="Y33" s="494"/>
      <c r="Z33" s="494"/>
      <c r="AA33" s="494"/>
      <c r="AB33" s="494"/>
      <c r="AC33" s="494"/>
      <c r="AD33" s="494"/>
      <c r="AE33" s="494"/>
      <c r="AF33" s="494"/>
      <c r="AG33" s="494"/>
      <c r="AH33" s="494"/>
      <c r="AI33" s="494"/>
      <c r="AJ33" s="494"/>
      <c r="AK33" s="494"/>
      <c r="AL33" s="495"/>
    </row>
    <row r="34" spans="1:39" ht="15.4" customHeight="1">
      <c r="A34" s="4"/>
      <c r="B34" s="1"/>
      <c r="C34" s="496"/>
      <c r="D34" s="497"/>
      <c r="E34" s="497"/>
      <c r="F34" s="497"/>
      <c r="G34" s="497"/>
      <c r="H34" s="497"/>
      <c r="I34" s="497"/>
      <c r="J34" s="497"/>
      <c r="K34" s="497"/>
      <c r="L34" s="497"/>
      <c r="M34" s="497"/>
      <c r="N34" s="497"/>
      <c r="O34" s="497"/>
      <c r="P34" s="497"/>
      <c r="Q34" s="497"/>
      <c r="R34" s="497"/>
      <c r="S34" s="497"/>
      <c r="T34" s="498"/>
      <c r="U34" s="496"/>
      <c r="V34" s="497"/>
      <c r="W34" s="497"/>
      <c r="X34" s="497"/>
      <c r="Y34" s="497"/>
      <c r="Z34" s="497"/>
      <c r="AA34" s="497"/>
      <c r="AB34" s="497"/>
      <c r="AC34" s="497"/>
      <c r="AD34" s="497"/>
      <c r="AE34" s="497"/>
      <c r="AF34" s="497"/>
      <c r="AG34" s="497"/>
      <c r="AH34" s="497"/>
      <c r="AI34" s="497"/>
      <c r="AJ34" s="497"/>
      <c r="AK34" s="497"/>
      <c r="AL34" s="498"/>
    </row>
    <row r="35" spans="1:39" ht="15.4" customHeight="1">
      <c r="A35" s="4"/>
      <c r="B35" s="1"/>
      <c r="C35" s="496"/>
      <c r="D35" s="497"/>
      <c r="E35" s="497"/>
      <c r="F35" s="497"/>
      <c r="G35" s="497"/>
      <c r="H35" s="497"/>
      <c r="I35" s="497"/>
      <c r="J35" s="497"/>
      <c r="K35" s="497"/>
      <c r="L35" s="497"/>
      <c r="M35" s="497"/>
      <c r="N35" s="497"/>
      <c r="O35" s="497"/>
      <c r="P35" s="497"/>
      <c r="Q35" s="497"/>
      <c r="R35" s="497"/>
      <c r="S35" s="497"/>
      <c r="T35" s="498"/>
      <c r="U35" s="496"/>
      <c r="V35" s="497"/>
      <c r="W35" s="497"/>
      <c r="X35" s="497"/>
      <c r="Y35" s="497"/>
      <c r="Z35" s="497"/>
      <c r="AA35" s="497"/>
      <c r="AB35" s="497"/>
      <c r="AC35" s="497"/>
      <c r="AD35" s="497"/>
      <c r="AE35" s="497"/>
      <c r="AF35" s="497"/>
      <c r="AG35" s="497"/>
      <c r="AH35" s="497"/>
      <c r="AI35" s="497"/>
      <c r="AJ35" s="497"/>
      <c r="AK35" s="497"/>
      <c r="AL35" s="498"/>
    </row>
    <row r="36" spans="1:39" ht="15.4" customHeight="1">
      <c r="A36" s="4"/>
      <c r="B36" s="1"/>
      <c r="C36" s="496"/>
      <c r="D36" s="497"/>
      <c r="E36" s="497"/>
      <c r="F36" s="497"/>
      <c r="G36" s="497"/>
      <c r="H36" s="497"/>
      <c r="I36" s="497"/>
      <c r="J36" s="497"/>
      <c r="K36" s="497"/>
      <c r="L36" s="497"/>
      <c r="M36" s="497"/>
      <c r="N36" s="497"/>
      <c r="O36" s="497"/>
      <c r="P36" s="497"/>
      <c r="Q36" s="497"/>
      <c r="R36" s="497"/>
      <c r="S36" s="497"/>
      <c r="T36" s="498"/>
      <c r="U36" s="496"/>
      <c r="V36" s="497"/>
      <c r="W36" s="497"/>
      <c r="X36" s="497"/>
      <c r="Y36" s="497"/>
      <c r="Z36" s="497"/>
      <c r="AA36" s="497"/>
      <c r="AB36" s="497"/>
      <c r="AC36" s="497"/>
      <c r="AD36" s="497"/>
      <c r="AE36" s="497"/>
      <c r="AF36" s="497"/>
      <c r="AG36" s="497"/>
      <c r="AH36" s="497"/>
      <c r="AI36" s="497"/>
      <c r="AJ36" s="497"/>
      <c r="AK36" s="497"/>
      <c r="AL36" s="498"/>
    </row>
    <row r="37" spans="1:39" ht="15.4" customHeight="1">
      <c r="A37" s="4"/>
      <c r="B37" s="1"/>
      <c r="C37" s="496"/>
      <c r="D37" s="497"/>
      <c r="E37" s="497"/>
      <c r="F37" s="497"/>
      <c r="G37" s="497"/>
      <c r="H37" s="497"/>
      <c r="I37" s="497"/>
      <c r="J37" s="497"/>
      <c r="K37" s="497"/>
      <c r="L37" s="497"/>
      <c r="M37" s="497"/>
      <c r="N37" s="497"/>
      <c r="O37" s="497"/>
      <c r="P37" s="497"/>
      <c r="Q37" s="497"/>
      <c r="R37" s="497"/>
      <c r="S37" s="497"/>
      <c r="T37" s="498"/>
      <c r="U37" s="496"/>
      <c r="V37" s="497"/>
      <c r="W37" s="497"/>
      <c r="X37" s="497"/>
      <c r="Y37" s="497"/>
      <c r="Z37" s="497"/>
      <c r="AA37" s="497"/>
      <c r="AB37" s="497"/>
      <c r="AC37" s="497"/>
      <c r="AD37" s="497"/>
      <c r="AE37" s="497"/>
      <c r="AF37" s="497"/>
      <c r="AG37" s="497"/>
      <c r="AH37" s="497"/>
      <c r="AI37" s="497"/>
      <c r="AJ37" s="497"/>
      <c r="AK37" s="497"/>
      <c r="AL37" s="498"/>
    </row>
    <row r="38" spans="1:39" ht="15.4" customHeight="1">
      <c r="A38" s="4"/>
      <c r="B38" s="1"/>
      <c r="C38" s="496"/>
      <c r="D38" s="497"/>
      <c r="E38" s="497"/>
      <c r="F38" s="497"/>
      <c r="G38" s="497"/>
      <c r="H38" s="497"/>
      <c r="I38" s="497"/>
      <c r="J38" s="497"/>
      <c r="K38" s="497"/>
      <c r="L38" s="497"/>
      <c r="M38" s="497"/>
      <c r="N38" s="497"/>
      <c r="O38" s="497"/>
      <c r="P38" s="497"/>
      <c r="Q38" s="497"/>
      <c r="R38" s="497"/>
      <c r="S38" s="497"/>
      <c r="T38" s="498"/>
      <c r="U38" s="496"/>
      <c r="V38" s="497"/>
      <c r="W38" s="497"/>
      <c r="X38" s="497"/>
      <c r="Y38" s="497"/>
      <c r="Z38" s="497"/>
      <c r="AA38" s="497"/>
      <c r="AB38" s="497"/>
      <c r="AC38" s="497"/>
      <c r="AD38" s="497"/>
      <c r="AE38" s="497"/>
      <c r="AF38" s="497"/>
      <c r="AG38" s="497"/>
      <c r="AH38" s="497"/>
      <c r="AI38" s="497"/>
      <c r="AJ38" s="497"/>
      <c r="AK38" s="497"/>
      <c r="AL38" s="498"/>
    </row>
    <row r="39" spans="1:39" ht="15.4" customHeight="1">
      <c r="A39" s="4"/>
      <c r="B39" s="1"/>
      <c r="C39" s="496"/>
      <c r="D39" s="497"/>
      <c r="E39" s="497"/>
      <c r="F39" s="497"/>
      <c r="G39" s="497"/>
      <c r="H39" s="497"/>
      <c r="I39" s="497"/>
      <c r="J39" s="497"/>
      <c r="K39" s="497"/>
      <c r="L39" s="497"/>
      <c r="M39" s="497"/>
      <c r="N39" s="497"/>
      <c r="O39" s="497"/>
      <c r="P39" s="497"/>
      <c r="Q39" s="497"/>
      <c r="R39" s="497"/>
      <c r="S39" s="497"/>
      <c r="T39" s="498"/>
      <c r="U39" s="496"/>
      <c r="V39" s="497"/>
      <c r="W39" s="497"/>
      <c r="X39" s="497"/>
      <c r="Y39" s="497"/>
      <c r="Z39" s="497"/>
      <c r="AA39" s="497"/>
      <c r="AB39" s="497"/>
      <c r="AC39" s="497"/>
      <c r="AD39" s="497"/>
      <c r="AE39" s="497"/>
      <c r="AF39" s="497"/>
      <c r="AG39" s="497"/>
      <c r="AH39" s="497"/>
      <c r="AI39" s="497"/>
      <c r="AJ39" s="497"/>
      <c r="AK39" s="497"/>
      <c r="AL39" s="498"/>
    </row>
    <row r="40" spans="1:39" ht="15.4" customHeight="1">
      <c r="A40" s="4"/>
      <c r="B40" s="1"/>
      <c r="C40" s="499"/>
      <c r="D40" s="500"/>
      <c r="E40" s="500"/>
      <c r="F40" s="500"/>
      <c r="G40" s="500"/>
      <c r="H40" s="500"/>
      <c r="I40" s="500"/>
      <c r="J40" s="500"/>
      <c r="K40" s="500"/>
      <c r="L40" s="500"/>
      <c r="M40" s="500"/>
      <c r="N40" s="500"/>
      <c r="O40" s="500"/>
      <c r="P40" s="500"/>
      <c r="Q40" s="500"/>
      <c r="R40" s="500"/>
      <c r="S40" s="500"/>
      <c r="T40" s="501"/>
      <c r="U40" s="499"/>
      <c r="V40" s="500"/>
      <c r="W40" s="500"/>
      <c r="X40" s="500"/>
      <c r="Y40" s="500"/>
      <c r="Z40" s="500"/>
      <c r="AA40" s="500"/>
      <c r="AB40" s="500"/>
      <c r="AC40" s="500"/>
      <c r="AD40" s="500"/>
      <c r="AE40" s="500"/>
      <c r="AF40" s="500"/>
      <c r="AG40" s="500"/>
      <c r="AH40" s="500"/>
      <c r="AI40" s="500"/>
      <c r="AJ40" s="500"/>
      <c r="AK40" s="500"/>
      <c r="AL40" s="501"/>
    </row>
    <row r="41" spans="1:39" ht="15.4" customHeight="1">
      <c r="A41" s="4"/>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4"/>
    </row>
    <row r="42" spans="1:39" ht="15.4" customHeight="1">
      <c r="A42" s="4"/>
      <c r="B42" s="8" t="s">
        <v>26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4"/>
    </row>
    <row r="43" spans="1:39" ht="15.4" customHeight="1">
      <c r="A43" s="4"/>
      <c r="B43" s="1"/>
      <c r="C43" s="493"/>
      <c r="D43" s="502"/>
      <c r="E43" s="502"/>
      <c r="F43" s="502"/>
      <c r="G43" s="502"/>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3"/>
    </row>
    <row r="44" spans="1:39" ht="15.4" customHeight="1">
      <c r="A44" s="4"/>
      <c r="B44" s="1"/>
      <c r="C44" s="504"/>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505"/>
      <c r="AD44" s="505"/>
      <c r="AE44" s="505"/>
      <c r="AF44" s="505"/>
      <c r="AG44" s="505"/>
      <c r="AH44" s="505"/>
      <c r="AI44" s="505"/>
      <c r="AJ44" s="505"/>
      <c r="AK44" s="505"/>
      <c r="AL44" s="506"/>
    </row>
    <row r="45" spans="1:39" ht="15.4" customHeight="1">
      <c r="A45" s="4"/>
      <c r="B45" s="1"/>
      <c r="C45" s="504"/>
      <c r="D45" s="505"/>
      <c r="E45" s="505"/>
      <c r="F45" s="505"/>
      <c r="G45" s="505"/>
      <c r="H45" s="505"/>
      <c r="I45" s="505"/>
      <c r="J45" s="505"/>
      <c r="K45" s="505"/>
      <c r="L45" s="505"/>
      <c r="M45" s="505"/>
      <c r="N45" s="505"/>
      <c r="O45" s="505"/>
      <c r="P45" s="505"/>
      <c r="Q45" s="505"/>
      <c r="R45" s="505"/>
      <c r="S45" s="505"/>
      <c r="T45" s="505"/>
      <c r="U45" s="505"/>
      <c r="V45" s="505"/>
      <c r="W45" s="505"/>
      <c r="X45" s="505"/>
      <c r="Y45" s="505"/>
      <c r="Z45" s="505"/>
      <c r="AA45" s="505"/>
      <c r="AB45" s="505"/>
      <c r="AC45" s="505"/>
      <c r="AD45" s="505"/>
      <c r="AE45" s="505"/>
      <c r="AF45" s="505"/>
      <c r="AG45" s="505"/>
      <c r="AH45" s="505"/>
      <c r="AI45" s="505"/>
      <c r="AJ45" s="505"/>
      <c r="AK45" s="505"/>
      <c r="AL45" s="506"/>
    </row>
    <row r="46" spans="1:39" ht="15.4" customHeight="1">
      <c r="A46" s="4"/>
      <c r="B46" s="1"/>
      <c r="C46" s="504"/>
      <c r="D46" s="505"/>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5"/>
      <c r="AL46" s="506"/>
    </row>
    <row r="47" spans="1:39" ht="15.4" customHeight="1">
      <c r="A47" s="4"/>
      <c r="B47" s="1"/>
      <c r="C47" s="504"/>
      <c r="D47" s="505"/>
      <c r="E47" s="505"/>
      <c r="F47" s="505"/>
      <c r="G47" s="505"/>
      <c r="H47" s="505"/>
      <c r="I47" s="505"/>
      <c r="J47" s="505"/>
      <c r="K47" s="505"/>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5"/>
      <c r="AL47" s="506"/>
    </row>
    <row r="48" spans="1:39" ht="15.4" customHeight="1">
      <c r="A48" s="4"/>
      <c r="B48" s="1"/>
      <c r="C48" s="504"/>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6"/>
    </row>
    <row r="49" spans="1:39" ht="15.4" customHeight="1">
      <c r="A49" s="4"/>
      <c r="B49" s="1"/>
      <c r="C49" s="507"/>
      <c r="D49" s="508"/>
      <c r="E49" s="508"/>
      <c r="F49" s="508"/>
      <c r="G49" s="508"/>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9"/>
    </row>
    <row r="50" spans="1:39" ht="15.4" customHeight="1">
      <c r="A50" s="4"/>
      <c r="B50" s="1"/>
      <c r="C50" s="9"/>
      <c r="D50" s="9"/>
      <c r="E50" s="9"/>
      <c r="F50" s="9"/>
      <c r="G50" s="9"/>
      <c r="H50" s="9"/>
      <c r="I50" s="9"/>
      <c r="J50" s="9"/>
      <c r="K50" s="9"/>
      <c r="L50" s="9"/>
      <c r="M50" s="9"/>
      <c r="N50" s="9"/>
      <c r="O50" s="9"/>
      <c r="P50" s="9"/>
      <c r="Q50" s="9"/>
      <c r="R50" s="9"/>
      <c r="S50" s="9"/>
      <c r="T50" s="9"/>
      <c r="U50" s="1"/>
      <c r="V50" s="1"/>
      <c r="W50" s="1"/>
      <c r="X50" s="1"/>
      <c r="Y50" s="1"/>
      <c r="Z50" s="1"/>
      <c r="AA50" s="1"/>
      <c r="AB50" s="1"/>
      <c r="AC50" s="1"/>
      <c r="AD50" s="1"/>
      <c r="AE50" s="1"/>
      <c r="AF50" s="1"/>
      <c r="AG50" s="1"/>
      <c r="AH50" s="1"/>
      <c r="AI50" s="1"/>
      <c r="AJ50" s="1"/>
      <c r="AK50" s="1"/>
      <c r="AL50" s="1"/>
      <c r="AM50" s="4"/>
    </row>
    <row r="51" spans="1:39" ht="15.4" customHeight="1">
      <c r="A51" s="4"/>
      <c r="B51" s="8" t="s">
        <v>27</v>
      </c>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4"/>
    </row>
    <row r="52" spans="1:39" ht="15.4" customHeight="1">
      <c r="A52" s="4"/>
      <c r="B52" s="1"/>
      <c r="C52" s="515" t="s">
        <v>28</v>
      </c>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c r="AF52" s="515"/>
      <c r="AG52" s="515"/>
      <c r="AH52" s="515"/>
      <c r="AI52" s="515"/>
      <c r="AJ52" s="515"/>
      <c r="AK52" s="515"/>
      <c r="AL52" s="515"/>
      <c r="AM52" s="4"/>
    </row>
    <row r="53" spans="1:39" ht="15.4" customHeight="1">
      <c r="A53" s="4"/>
      <c r="B53" s="1"/>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E53" s="515"/>
      <c r="AF53" s="515"/>
      <c r="AG53" s="515"/>
      <c r="AH53" s="515"/>
      <c r="AI53" s="515"/>
      <c r="AJ53" s="515"/>
      <c r="AK53" s="515"/>
      <c r="AL53" s="515"/>
      <c r="AM53" s="4"/>
    </row>
    <row r="54" spans="1:39" ht="15.4" customHeight="1">
      <c r="A54" s="4"/>
      <c r="B54" s="1"/>
      <c r="C54" s="548" t="s">
        <v>29</v>
      </c>
      <c r="D54" s="549"/>
      <c r="E54" s="549"/>
      <c r="F54" s="549"/>
      <c r="G54" s="549"/>
      <c r="H54" s="549"/>
      <c r="I54" s="550"/>
      <c r="J54" s="551"/>
      <c r="K54" s="552"/>
      <c r="L54" s="552"/>
      <c r="M54" s="552"/>
      <c r="N54" s="552"/>
      <c r="O54" s="552"/>
      <c r="P54" s="552"/>
      <c r="Q54" s="552"/>
      <c r="R54" s="552"/>
      <c r="S54" s="552"/>
      <c r="T54" s="552"/>
      <c r="U54" s="552"/>
      <c r="V54" s="552"/>
      <c r="W54" s="552"/>
      <c r="X54" s="552"/>
      <c r="Y54" s="552"/>
      <c r="Z54" s="552"/>
      <c r="AA54" s="552"/>
      <c r="AB54" s="552"/>
      <c r="AC54" s="552"/>
      <c r="AD54" s="552"/>
      <c r="AE54" s="552"/>
      <c r="AF54" s="552"/>
      <c r="AG54" s="552"/>
      <c r="AH54" s="552"/>
      <c r="AI54" s="552"/>
      <c r="AJ54" s="553"/>
      <c r="AK54" s="1"/>
      <c r="AL54" s="1"/>
    </row>
    <row r="55" spans="1:39" ht="15.4" customHeight="1">
      <c r="A55" s="4"/>
      <c r="B55" s="1"/>
      <c r="C55" s="548" t="s">
        <v>30</v>
      </c>
      <c r="D55" s="549"/>
      <c r="E55" s="549"/>
      <c r="F55" s="549"/>
      <c r="G55" s="549"/>
      <c r="H55" s="549"/>
      <c r="I55" s="550"/>
      <c r="J55" s="551"/>
      <c r="K55" s="552"/>
      <c r="L55" s="552"/>
      <c r="M55" s="552"/>
      <c r="N55" s="552"/>
      <c r="O55" s="552"/>
      <c r="P55" s="552"/>
      <c r="Q55" s="552"/>
      <c r="R55" s="552"/>
      <c r="S55" s="552"/>
      <c r="T55" s="552"/>
      <c r="U55" s="552"/>
      <c r="V55" s="552"/>
      <c r="W55" s="552"/>
      <c r="X55" s="552"/>
      <c r="Y55" s="552"/>
      <c r="Z55" s="552"/>
      <c r="AA55" s="552"/>
      <c r="AB55" s="552"/>
      <c r="AC55" s="552"/>
      <c r="AD55" s="552"/>
      <c r="AE55" s="552"/>
      <c r="AF55" s="552"/>
      <c r="AG55" s="552"/>
      <c r="AH55" s="552"/>
      <c r="AI55" s="552"/>
      <c r="AJ55" s="553"/>
      <c r="AK55" s="1"/>
      <c r="AL55" s="1"/>
    </row>
    <row r="56" spans="1:39" ht="15.4" customHeight="1">
      <c r="A56" s="4"/>
      <c r="B56" s="1"/>
      <c r="C56" s="554" t="s">
        <v>31</v>
      </c>
      <c r="D56" s="555"/>
      <c r="E56" s="555"/>
      <c r="F56" s="555"/>
      <c r="G56" s="555"/>
      <c r="H56" s="555"/>
      <c r="I56" s="556"/>
      <c r="J56" s="551"/>
      <c r="K56" s="552"/>
      <c r="L56" s="552"/>
      <c r="M56" s="552"/>
      <c r="N56" s="552"/>
      <c r="O56" s="552"/>
      <c r="P56" s="552"/>
      <c r="Q56" s="552"/>
      <c r="R56" s="552"/>
      <c r="S56" s="552"/>
      <c r="T56" s="552"/>
      <c r="U56" s="552"/>
      <c r="V56" s="552"/>
      <c r="W56" s="552"/>
      <c r="X56" s="552"/>
      <c r="Y56" s="552"/>
      <c r="Z56" s="552"/>
      <c r="AA56" s="552"/>
      <c r="AB56" s="552"/>
      <c r="AC56" s="552"/>
      <c r="AD56" s="552"/>
      <c r="AE56" s="552"/>
      <c r="AF56" s="552"/>
      <c r="AG56" s="552"/>
      <c r="AH56" s="552"/>
      <c r="AI56" s="552"/>
      <c r="AJ56" s="553"/>
      <c r="AK56" s="1"/>
      <c r="AL56" s="1"/>
    </row>
    <row r="57" spans="1:39" ht="15.4" customHeight="1">
      <c r="A57" s="4"/>
      <c r="B57" s="1"/>
      <c r="C57" s="548" t="s">
        <v>32</v>
      </c>
      <c r="D57" s="549"/>
      <c r="E57" s="549"/>
      <c r="F57" s="549"/>
      <c r="G57" s="549"/>
      <c r="H57" s="549"/>
      <c r="I57" s="550"/>
      <c r="J57" s="558"/>
      <c r="K57" s="559"/>
      <c r="L57" s="559"/>
      <c r="M57" s="559"/>
      <c r="N57" s="23" t="s">
        <v>33</v>
      </c>
      <c r="O57" s="559"/>
      <c r="P57" s="559"/>
      <c r="Q57" s="559"/>
      <c r="R57" s="559"/>
      <c r="S57" s="23" t="s">
        <v>33</v>
      </c>
      <c r="T57" s="559"/>
      <c r="U57" s="559"/>
      <c r="V57" s="559"/>
      <c r="W57" s="559"/>
      <c r="X57" s="517"/>
      <c r="Y57" s="517"/>
      <c r="Z57" s="517"/>
      <c r="AA57" s="517"/>
      <c r="AB57" s="517"/>
      <c r="AC57" s="517"/>
      <c r="AD57" s="517"/>
      <c r="AE57" s="517"/>
      <c r="AF57" s="517"/>
      <c r="AG57" s="517"/>
      <c r="AH57" s="517"/>
      <c r="AI57" s="517"/>
      <c r="AJ57" s="518"/>
      <c r="AK57" s="1"/>
      <c r="AL57" s="1"/>
    </row>
    <row r="58" spans="1:39" ht="15.4" customHeight="1">
      <c r="A58" s="4"/>
      <c r="B58" s="1"/>
      <c r="C58" s="548" t="s">
        <v>11</v>
      </c>
      <c r="D58" s="549"/>
      <c r="E58" s="549"/>
      <c r="F58" s="549"/>
      <c r="G58" s="549"/>
      <c r="H58" s="549"/>
      <c r="I58" s="550"/>
      <c r="J58" s="560"/>
      <c r="K58" s="561"/>
      <c r="L58" s="561"/>
      <c r="M58" s="561"/>
      <c r="N58" s="561"/>
      <c r="O58" s="561"/>
      <c r="P58" s="561"/>
      <c r="Q58" s="561"/>
      <c r="R58" s="561"/>
      <c r="S58" s="561"/>
      <c r="T58" s="561"/>
      <c r="U58" s="561"/>
      <c r="V58" s="561"/>
      <c r="W58" s="24" t="s">
        <v>12</v>
      </c>
      <c r="X58" s="561"/>
      <c r="Y58" s="561"/>
      <c r="Z58" s="561"/>
      <c r="AA58" s="561"/>
      <c r="AB58" s="561"/>
      <c r="AC58" s="561"/>
      <c r="AD58" s="561"/>
      <c r="AE58" s="561"/>
      <c r="AF58" s="561"/>
      <c r="AG58" s="561"/>
      <c r="AH58" s="561"/>
      <c r="AI58" s="561"/>
      <c r="AJ58" s="562"/>
      <c r="AK58" s="1"/>
      <c r="AL58" s="1"/>
    </row>
    <row r="59" spans="1:39" ht="15.4" customHeight="1">
      <c r="A59" s="4"/>
      <c r="B59" s="1"/>
      <c r="C59" s="548" t="s">
        <v>34</v>
      </c>
      <c r="D59" s="549"/>
      <c r="E59" s="549"/>
      <c r="F59" s="549"/>
      <c r="G59" s="549"/>
      <c r="H59" s="549"/>
      <c r="I59" s="550"/>
      <c r="J59" s="551"/>
      <c r="K59" s="552"/>
      <c r="L59" s="552"/>
      <c r="M59" s="552"/>
      <c r="N59" s="552"/>
      <c r="O59" s="552"/>
      <c r="P59" s="552"/>
      <c r="Q59" s="552"/>
      <c r="R59" s="552"/>
      <c r="S59" s="552"/>
      <c r="T59" s="552"/>
      <c r="U59" s="552"/>
      <c r="V59" s="552"/>
      <c r="W59" s="552"/>
      <c r="X59" s="552"/>
      <c r="Y59" s="552"/>
      <c r="Z59" s="552"/>
      <c r="AA59" s="552"/>
      <c r="AB59" s="552"/>
      <c r="AC59" s="552"/>
      <c r="AD59" s="552"/>
      <c r="AE59" s="552"/>
      <c r="AF59" s="552"/>
      <c r="AG59" s="552"/>
      <c r="AH59" s="552"/>
      <c r="AI59" s="552"/>
      <c r="AJ59" s="553"/>
      <c r="AK59" s="1"/>
      <c r="AL59" s="1"/>
    </row>
    <row r="60" spans="1:39" ht="14.45" customHeight="1">
      <c r="A60" s="4"/>
      <c r="B60" s="1"/>
      <c r="C60" s="25" t="s">
        <v>35</v>
      </c>
      <c r="D60" s="557" t="s">
        <v>36</v>
      </c>
      <c r="E60" s="557"/>
      <c r="F60" s="557"/>
      <c r="G60" s="557"/>
      <c r="H60" s="557"/>
      <c r="I60" s="557"/>
      <c r="J60" s="557"/>
      <c r="K60" s="557"/>
      <c r="L60" s="557"/>
      <c r="M60" s="557"/>
      <c r="N60" s="557"/>
      <c r="O60" s="557"/>
      <c r="P60" s="557"/>
      <c r="Q60" s="557"/>
      <c r="R60" s="557"/>
      <c r="S60" s="557"/>
      <c r="T60" s="557"/>
      <c r="U60" s="557"/>
      <c r="V60" s="557"/>
      <c r="W60" s="557"/>
      <c r="X60" s="557"/>
      <c r="Y60" s="557"/>
      <c r="Z60" s="557"/>
      <c r="AA60" s="557"/>
      <c r="AB60" s="557"/>
      <c r="AC60" s="557"/>
      <c r="AD60" s="557"/>
      <c r="AE60" s="557"/>
      <c r="AF60" s="557"/>
      <c r="AG60" s="557"/>
      <c r="AH60" s="557"/>
      <c r="AI60" s="557"/>
      <c r="AJ60" s="557"/>
      <c r="AK60" s="557"/>
      <c r="AL60" s="557"/>
      <c r="AM60" s="22"/>
    </row>
    <row r="61" spans="1:39" ht="14.45" customHeight="1">
      <c r="A61" s="4"/>
      <c r="B61" s="1"/>
      <c r="C61" s="1"/>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c r="AE61" s="557"/>
      <c r="AF61" s="557"/>
      <c r="AG61" s="557"/>
      <c r="AH61" s="557"/>
      <c r="AI61" s="557"/>
      <c r="AJ61" s="557"/>
      <c r="AK61" s="557"/>
      <c r="AL61" s="557"/>
      <c r="AM61" s="22"/>
    </row>
    <row r="62" spans="1:39" ht="14.45" customHeight="1">
      <c r="A62" s="4"/>
      <c r="B62" s="1"/>
      <c r="C62" s="1"/>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c r="AE62" s="557"/>
      <c r="AF62" s="557"/>
      <c r="AG62" s="557"/>
      <c r="AH62" s="557"/>
      <c r="AI62" s="557"/>
      <c r="AJ62" s="557"/>
      <c r="AK62" s="557"/>
      <c r="AL62" s="557"/>
      <c r="AM62" s="22"/>
    </row>
    <row r="63" spans="1:39" ht="15.4" customHeight="1">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row>
    <row r="64" spans="1:39" ht="15.4" customHeight="1">
      <c r="B64" s="26"/>
      <c r="C64" s="26"/>
      <c r="AI64" s="27"/>
    </row>
    <row r="65" spans="2:3" ht="15.4" customHeight="1">
      <c r="B65" s="26"/>
      <c r="C65" s="26"/>
    </row>
    <row r="66" spans="2:3" ht="15.4" customHeight="1">
      <c r="B66" s="26"/>
      <c r="C66" s="26"/>
    </row>
    <row r="67" spans="2:3" ht="15.4" customHeight="1">
      <c r="B67" s="26"/>
      <c r="C67" s="26"/>
    </row>
    <row r="68" spans="2:3" ht="15.4" customHeight="1">
      <c r="B68" s="26"/>
      <c r="C68" s="26"/>
    </row>
    <row r="69" spans="2:3" ht="15.4" customHeight="1">
      <c r="B69" s="26"/>
      <c r="C69" s="26"/>
    </row>
    <row r="70" spans="2:3" ht="15.4" customHeight="1">
      <c r="B70" s="26"/>
      <c r="C70" s="26"/>
    </row>
    <row r="71" spans="2:3" ht="15.4" customHeight="1">
      <c r="B71" s="26"/>
      <c r="C71" s="26"/>
    </row>
    <row r="72" spans="2:3" ht="15.4" customHeight="1">
      <c r="B72" s="26"/>
      <c r="C72" s="26"/>
    </row>
    <row r="73" spans="2:3" ht="15.4" customHeight="1">
      <c r="B73" s="26"/>
      <c r="C73" s="26"/>
    </row>
    <row r="74" spans="2:3" ht="15.4" customHeight="1">
      <c r="B74" s="26"/>
      <c r="C74" s="26"/>
    </row>
    <row r="75" spans="2:3" ht="15.4" customHeight="1">
      <c r="B75" s="26"/>
      <c r="C75" s="26"/>
    </row>
    <row r="76" spans="2:3" ht="15.4" customHeight="1">
      <c r="B76" s="26"/>
      <c r="C76" s="26"/>
    </row>
    <row r="77" spans="2:3" ht="15.4" customHeight="1">
      <c r="B77" s="26"/>
      <c r="C77" s="26"/>
    </row>
    <row r="78" spans="2:3" ht="15.4" customHeight="1">
      <c r="B78" s="26"/>
      <c r="C78" s="26"/>
    </row>
    <row r="79" spans="2:3" ht="15.4" customHeight="1">
      <c r="B79" s="26"/>
      <c r="C79" s="26"/>
    </row>
    <row r="80" spans="2:3" ht="15.4" customHeight="1">
      <c r="B80" s="26"/>
      <c r="C80" s="26"/>
    </row>
    <row r="81" spans="2:38" ht="15.4" customHeight="1">
      <c r="B81" s="26"/>
      <c r="C81" s="26"/>
    </row>
    <row r="82" spans="2:38" ht="15.4" customHeight="1">
      <c r="B82" s="26"/>
      <c r="C82" s="26"/>
    </row>
    <row r="83" spans="2:38" ht="15.4" customHeight="1">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row>
    <row r="84" spans="2:38" ht="15.4" customHeight="1">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row>
    <row r="85" spans="2:38" ht="15.4" customHeight="1">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row>
    <row r="86" spans="2:38" ht="15.4" customHeight="1">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row>
    <row r="87" spans="2:38" ht="15.4" customHeight="1">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row>
    <row r="88" spans="2:38" ht="15.4" customHeight="1">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row>
    <row r="89" spans="2:38" ht="15.4" customHeight="1">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row>
    <row r="90" spans="2:38" ht="15.4" customHeight="1">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row>
    <row r="91" spans="2:38" ht="15.4" customHeight="1">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row>
    <row r="92" spans="2:38" ht="15.4" customHeight="1">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row>
    <row r="93" spans="2:38" ht="15.4" customHeight="1">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row>
    <row r="94" spans="2:38" ht="15.4" customHeight="1">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row>
    <row r="95" spans="2:38" ht="15.4" customHeight="1">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row>
    <row r="96" spans="2:38" ht="15.4" customHeight="1">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row>
    <row r="97" spans="2:38" ht="15.4" customHeight="1">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row>
    <row r="98" spans="2:38" ht="15.4"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5.4"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5.4"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5.4"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5.4"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5.4"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5.4"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5.4"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5.4"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5.4"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5.4"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5.4"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5.4"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5.4"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5.4"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5.4"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5.4"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5.4"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5.4"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5.4"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5.4"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5.4"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5.4"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5.4"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5.4"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5.4"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5.4"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5.4"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5.4"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5.4"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5.4"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5.4"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5.4"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5.4"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5.4"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5.4"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5.4"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5.4"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5.4"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5.4" customHeight="1">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row>
    <row r="138" spans="2:38" ht="15.4" customHeight="1">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row>
    <row r="139" spans="2:38" ht="15.4" customHeight="1">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row>
    <row r="140" spans="2:38" ht="15.4" customHeight="1">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row>
    <row r="141" spans="2:38" ht="15.4" customHeight="1">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row>
    <row r="142" spans="2:38" ht="15.4" customHeight="1">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row>
    <row r="143" spans="2:38" ht="15.4" customHeight="1">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row>
    <row r="144" spans="2:38" ht="15.4" customHeight="1">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row>
  </sheetData>
  <sheetProtection algorithmName="SHA-512" hashValue="uBD8QkW/OXI05cGv0GuYCXRw1v7W8qEMA/+jDMxPNlrFcrPBHET54BK4FAz1kb1PNg/2tNMvTjT2UMLbLF9obQ==" saltValue="WGOpszDv5Sra8dxJQ1v8qg==" spinCount="100000" sheet="1" objects="1" scenarios="1" selectLockedCells="1"/>
  <mergeCells count="47">
    <mergeCell ref="C56:I56"/>
    <mergeCell ref="J56:AJ56"/>
    <mergeCell ref="C59:I59"/>
    <mergeCell ref="J59:AJ59"/>
    <mergeCell ref="D60:AL62"/>
    <mergeCell ref="C57:I57"/>
    <mergeCell ref="J57:M57"/>
    <mergeCell ref="O57:R57"/>
    <mergeCell ref="T57:W57"/>
    <mergeCell ref="X57:AJ57"/>
    <mergeCell ref="C58:I58"/>
    <mergeCell ref="J58:V58"/>
    <mergeCell ref="X58:AJ58"/>
    <mergeCell ref="C54:I54"/>
    <mergeCell ref="J54:AJ54"/>
    <mergeCell ref="C55:I55"/>
    <mergeCell ref="J55:AJ55"/>
    <mergeCell ref="C52:AL53"/>
    <mergeCell ref="B5:T5"/>
    <mergeCell ref="U5:Y5"/>
    <mergeCell ref="Z5:AL5"/>
    <mergeCell ref="Y6:AL6"/>
    <mergeCell ref="B7:T13"/>
    <mergeCell ref="U7:AL7"/>
    <mergeCell ref="U8:AL8"/>
    <mergeCell ref="U9:AA9"/>
    <mergeCell ref="AB9:AL9"/>
    <mergeCell ref="U10:AL10"/>
    <mergeCell ref="U11:AL11"/>
    <mergeCell ref="U12:Z12"/>
    <mergeCell ref="AA12:AC12"/>
    <mergeCell ref="U13:Z13"/>
    <mergeCell ref="AA13:AE13"/>
    <mergeCell ref="AE12:AG12"/>
    <mergeCell ref="AI12:AL12"/>
    <mergeCell ref="U33:AL40"/>
    <mergeCell ref="C43:AL49"/>
    <mergeCell ref="AG13:AL13"/>
    <mergeCell ref="B15:AL17"/>
    <mergeCell ref="Z21:AK21"/>
    <mergeCell ref="Z22:AK22"/>
    <mergeCell ref="B25:AL25"/>
    <mergeCell ref="E26:AK26"/>
    <mergeCell ref="E27:AK28"/>
    <mergeCell ref="C32:T32"/>
    <mergeCell ref="U32:AL32"/>
    <mergeCell ref="C33:T40"/>
  </mergeCells>
  <phoneticPr fontId="3"/>
  <dataValidations count="1">
    <dataValidation imeMode="off" allowBlank="1" showInputMessage="1" showErrorMessage="1" sqref="AA12:AC12 AE12:AG12 AI12:AL12 AG13:AL13 AA13:AE13 J57:M57 O57:R57 T57:W57 X58:AJ58 J58:V58" xr:uid="{4B0768DB-68EE-4612-8311-20CB9D2AFD72}"/>
  </dataValidations>
  <pageMargins left="0.70866141732283472" right="0.70866141732283472" top="0.74803149606299213" bottom="0.74803149606299213" header="0.31496062992125984" footer="0.31496062992125984"/>
  <pageSetup paperSize="9" scale="98" orientation="portrait" cellComments="asDisplayed" r:id="rId1"/>
  <rowBreaks count="1" manualBreakCount="1">
    <brk id="5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42CB6-7CCC-47FB-AB45-CEA0481FBDD8}">
  <sheetPr>
    <tabColor rgb="FFFFFFCC"/>
  </sheetPr>
  <dimension ref="B2:H31"/>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15" t="s">
        <v>268</v>
      </c>
      <c r="C11" s="162"/>
      <c r="D11" s="162"/>
      <c r="E11" s="162"/>
      <c r="F11" s="162"/>
      <c r="G11" s="162"/>
      <c r="H11" s="162"/>
    </row>
    <row r="12" spans="2:8">
      <c r="B12" s="728" t="s">
        <v>243</v>
      </c>
      <c r="C12" s="729"/>
      <c r="D12" s="730"/>
      <c r="E12" s="216" t="s">
        <v>244</v>
      </c>
      <c r="F12" s="216" t="s">
        <v>245</v>
      </c>
      <c r="G12" s="205" t="s">
        <v>246</v>
      </c>
      <c r="H12" s="3"/>
    </row>
    <row r="13" spans="2:8">
      <c r="B13" s="622" t="s">
        <v>247</v>
      </c>
      <c r="C13" s="721"/>
      <c r="D13" s="721"/>
      <c r="E13" s="721"/>
      <c r="F13" s="721"/>
      <c r="G13" s="217"/>
      <c r="H13" s="3"/>
    </row>
    <row r="14" spans="2:8" ht="16.5" customHeight="1">
      <c r="B14" s="62"/>
      <c r="C14" s="734" t="s">
        <v>261</v>
      </c>
      <c r="D14" s="734"/>
      <c r="E14" s="738" t="s">
        <v>261</v>
      </c>
      <c r="F14" s="739"/>
      <c r="G14" s="210"/>
      <c r="H14" s="3" t="s">
        <v>79</v>
      </c>
    </row>
    <row r="15" spans="2:8" ht="16.5" customHeight="1">
      <c r="B15" s="62"/>
      <c r="C15" s="734" t="s">
        <v>269</v>
      </c>
      <c r="D15" s="734"/>
      <c r="E15" s="738" t="s">
        <v>269</v>
      </c>
      <c r="F15" s="739"/>
      <c r="G15" s="210"/>
      <c r="H15" s="3" t="s">
        <v>79</v>
      </c>
    </row>
    <row r="16" spans="2:8" ht="16.5" customHeight="1">
      <c r="B16" s="62"/>
      <c r="C16" s="734" t="s">
        <v>270</v>
      </c>
      <c r="D16" s="734"/>
      <c r="E16" s="741" t="s">
        <v>269</v>
      </c>
      <c r="F16" s="218" t="s">
        <v>271</v>
      </c>
      <c r="G16" s="210"/>
      <c r="H16" s="3" t="s">
        <v>79</v>
      </c>
    </row>
    <row r="17" spans="2:8" ht="16.5" customHeight="1">
      <c r="B17" s="62"/>
      <c r="C17" s="734"/>
      <c r="D17" s="734"/>
      <c r="E17" s="741"/>
      <c r="F17" s="218" t="s">
        <v>272</v>
      </c>
      <c r="G17" s="210"/>
      <c r="H17" s="3" t="s">
        <v>79</v>
      </c>
    </row>
    <row r="18" spans="2:8" ht="16.5" customHeight="1">
      <c r="B18" s="62"/>
      <c r="C18" s="734"/>
      <c r="D18" s="734"/>
      <c r="E18" s="741"/>
      <c r="F18" s="218" t="s">
        <v>273</v>
      </c>
      <c r="G18" s="210"/>
      <c r="H18" s="3" t="s">
        <v>79</v>
      </c>
    </row>
    <row r="19" spans="2:8" ht="16.5" customHeight="1">
      <c r="B19" s="62"/>
      <c r="C19" s="734"/>
      <c r="D19" s="734"/>
      <c r="E19" s="741"/>
      <c r="F19" s="218" t="s">
        <v>274</v>
      </c>
      <c r="G19" s="210"/>
      <c r="H19" s="3" t="s">
        <v>79</v>
      </c>
    </row>
    <row r="20" spans="2:8" ht="16.5" customHeight="1">
      <c r="B20" s="62"/>
      <c r="C20" s="734"/>
      <c r="D20" s="734"/>
      <c r="E20" s="741"/>
      <c r="F20" s="218" t="s">
        <v>275</v>
      </c>
      <c r="G20" s="210"/>
      <c r="H20" s="3" t="s">
        <v>79</v>
      </c>
    </row>
    <row r="21" spans="2:8" ht="16.5" customHeight="1">
      <c r="B21" s="62"/>
      <c r="C21" s="734"/>
      <c r="D21" s="734"/>
      <c r="E21" s="741"/>
      <c r="F21" s="218" t="s">
        <v>276</v>
      </c>
      <c r="G21" s="210"/>
      <c r="H21" s="3" t="s">
        <v>79</v>
      </c>
    </row>
    <row r="22" spans="2:8" ht="16.5" customHeight="1">
      <c r="B22" s="62"/>
      <c r="C22" s="734"/>
      <c r="D22" s="734"/>
      <c r="E22" s="741"/>
      <c r="F22" s="218" t="s">
        <v>277</v>
      </c>
      <c r="G22" s="210"/>
      <c r="H22" s="3" t="s">
        <v>79</v>
      </c>
    </row>
    <row r="23" spans="2:8" ht="16.5" customHeight="1">
      <c r="B23" s="62"/>
      <c r="C23" s="734"/>
      <c r="D23" s="734"/>
      <c r="E23" s="741"/>
      <c r="F23" s="218" t="s">
        <v>278</v>
      </c>
      <c r="G23" s="210"/>
      <c r="H23" s="3" t="s">
        <v>79</v>
      </c>
    </row>
    <row r="24" spans="2:8" ht="16.5" customHeight="1">
      <c r="B24" s="62"/>
      <c r="C24" s="734"/>
      <c r="D24" s="734"/>
      <c r="E24" s="741"/>
      <c r="F24" s="218" t="s">
        <v>279</v>
      </c>
      <c r="G24" s="210"/>
      <c r="H24" s="3" t="s">
        <v>79</v>
      </c>
    </row>
    <row r="25" spans="2:8" ht="16.5" customHeight="1">
      <c r="B25" s="62"/>
      <c r="C25" s="734"/>
      <c r="D25" s="734"/>
      <c r="E25" s="741"/>
      <c r="F25" s="218" t="s">
        <v>280</v>
      </c>
      <c r="G25" s="210"/>
      <c r="H25" s="3" t="s">
        <v>79</v>
      </c>
    </row>
    <row r="26" spans="2:8" ht="16.5" customHeight="1">
      <c r="B26" s="62"/>
      <c r="C26" s="734"/>
      <c r="D26" s="734"/>
      <c r="E26" s="741"/>
      <c r="F26" s="218" t="s">
        <v>281</v>
      </c>
      <c r="G26" s="210"/>
      <c r="H26" s="3" t="s">
        <v>79</v>
      </c>
    </row>
    <row r="27" spans="2:8" ht="16.5" customHeight="1">
      <c r="B27" s="62"/>
      <c r="C27" s="740"/>
      <c r="D27" s="740"/>
      <c r="E27" s="742"/>
      <c r="F27" s="219" t="s">
        <v>282</v>
      </c>
      <c r="G27" s="220"/>
      <c r="H27" s="3" t="s">
        <v>79</v>
      </c>
    </row>
    <row r="28" spans="2:8" ht="16.5" customHeight="1">
      <c r="B28" s="98"/>
      <c r="C28" s="743" t="s">
        <v>264</v>
      </c>
      <c r="D28" s="743"/>
      <c r="E28" s="743"/>
      <c r="F28" s="743"/>
      <c r="G28" s="214">
        <f>SUM(G14:G27)</f>
        <v>0</v>
      </c>
      <c r="H28" s="3" t="s">
        <v>79</v>
      </c>
    </row>
    <row r="29" spans="2:8" ht="16.5" customHeight="1">
      <c r="C29" s="212"/>
      <c r="D29" s="212"/>
      <c r="E29" s="212"/>
      <c r="F29" s="212"/>
      <c r="G29" s="162"/>
    </row>
    <row r="30" spans="2:8">
      <c r="C30" s="18"/>
      <c r="D30" s="213"/>
      <c r="E30" s="213"/>
      <c r="F30" s="213"/>
    </row>
    <row r="31" spans="2:8">
      <c r="C31" s="18"/>
      <c r="D31" s="213"/>
      <c r="E31" s="213"/>
      <c r="F31" s="213"/>
    </row>
  </sheetData>
  <sheetProtection algorithmName="SHA-512" hashValue="qYxsDYIWtJfe63lO7UBr+YznQyG3hBWMmheh0epT4R/kUzzzLe8YUOCkjE7m+cHv8yaxOYGZCsJ+H/S7qmxaUA==" saltValue="SpwIcgZiC439xuMHuUXKsg==" spinCount="100000" sheet="1" objects="1" scenarios="1" selectLockedCells="1"/>
  <mergeCells count="12">
    <mergeCell ref="C15:D15"/>
    <mergeCell ref="E15:F15"/>
    <mergeCell ref="C16:D27"/>
    <mergeCell ref="E16:E27"/>
    <mergeCell ref="C28:F28"/>
    <mergeCell ref="C14:D14"/>
    <mergeCell ref="E14:F14"/>
    <mergeCell ref="C5:G6"/>
    <mergeCell ref="C7:G7"/>
    <mergeCell ref="C8:G9"/>
    <mergeCell ref="B12:D12"/>
    <mergeCell ref="B13:F13"/>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067FD-2297-4761-BBEA-7C2BD6917371}">
  <sheetPr>
    <tabColor rgb="FFFFFFCC"/>
    <pageSetUpPr fitToPage="1"/>
  </sheetPr>
  <dimension ref="A2:U271"/>
  <sheetViews>
    <sheetView topLeftCell="B1" zoomScale="90" zoomScaleNormal="90" workbookViewId="0">
      <selection activeCell="E7" sqref="E7"/>
    </sheetView>
  </sheetViews>
  <sheetFormatPr defaultColWidth="6.5" defaultRowHeight="13.5"/>
  <cols>
    <col min="1" max="1" width="8.875" style="5" hidden="1" customWidth="1"/>
    <col min="2" max="2" width="3.625" style="5" customWidth="1"/>
    <col min="3" max="3" width="25.5" style="5" customWidth="1"/>
    <col min="4" max="4" width="12.625" style="5" customWidth="1"/>
    <col min="5" max="5" width="12.375" style="5" customWidth="1"/>
    <col min="6" max="6" width="20.625" style="5" customWidth="1"/>
    <col min="7" max="7" width="30.625" style="5" customWidth="1"/>
    <col min="8" max="9" width="10.625" style="5" customWidth="1"/>
    <col min="10" max="10" width="35.625" style="5" customWidth="1"/>
    <col min="11" max="17" width="10.625" style="5" customWidth="1"/>
    <col min="18" max="18" width="6.625" style="5" customWidth="1"/>
    <col min="19" max="19" width="5.625" style="5" customWidth="1"/>
    <col min="20" max="20" width="5.625" style="187" customWidth="1"/>
    <col min="21" max="21" width="15.625" style="5" customWidth="1"/>
    <col min="22" max="22" width="3.625" style="5" customWidth="1"/>
    <col min="23" max="16384" width="6.5" style="5"/>
  </cols>
  <sheetData>
    <row r="2" spans="3:20" ht="14.25">
      <c r="C2" s="221" t="s">
        <v>283</v>
      </c>
      <c r="D2" s="222"/>
      <c r="E2" s="222"/>
    </row>
    <row r="3" spans="3:20" ht="14.25">
      <c r="C3" s="222"/>
      <c r="D3" s="222"/>
      <c r="E3" s="222"/>
    </row>
    <row r="4" spans="3:20" ht="14.25">
      <c r="C4" s="223" t="s">
        <v>284</v>
      </c>
      <c r="D4" s="33"/>
      <c r="E4" s="33"/>
      <c r="F4" s="222"/>
      <c r="G4" s="222"/>
      <c r="H4" s="222"/>
      <c r="I4" s="222"/>
      <c r="J4" s="222"/>
      <c r="K4" s="222"/>
      <c r="L4" s="222"/>
      <c r="M4" s="222"/>
    </row>
    <row r="6" spans="3:20">
      <c r="C6" s="223" t="s">
        <v>285</v>
      </c>
      <c r="G6" s="223" t="s">
        <v>286</v>
      </c>
      <c r="H6" s="223"/>
      <c r="I6" s="223"/>
      <c r="J6" s="223"/>
      <c r="M6" s="28"/>
    </row>
    <row r="7" spans="3:20" ht="21" customHeight="1">
      <c r="C7" s="224" t="s">
        <v>287</v>
      </c>
      <c r="D7" s="225"/>
      <c r="E7" s="226"/>
      <c r="G7" s="227"/>
      <c r="H7" s="228"/>
      <c r="I7" s="229"/>
      <c r="J7" s="230"/>
      <c r="K7" s="231"/>
      <c r="L7" s="232" t="s">
        <v>246</v>
      </c>
      <c r="M7" s="233"/>
      <c r="N7" s="233"/>
      <c r="O7" s="233"/>
      <c r="P7" s="234"/>
    </row>
    <row r="8" spans="3:20" ht="21" customHeight="1">
      <c r="C8" s="235"/>
      <c r="D8" s="236" t="s">
        <v>289</v>
      </c>
      <c r="E8" s="237"/>
      <c r="G8" s="238" t="s">
        <v>247</v>
      </c>
      <c r="H8" s="239" t="s">
        <v>244</v>
      </c>
      <c r="I8" s="240"/>
      <c r="J8" s="241" t="s">
        <v>245</v>
      </c>
      <c r="K8" s="242"/>
      <c r="L8" s="243" t="s">
        <v>290</v>
      </c>
      <c r="M8" s="243" t="s">
        <v>291</v>
      </c>
      <c r="N8" s="243" t="s">
        <v>181</v>
      </c>
      <c r="O8" s="243" t="s">
        <v>292</v>
      </c>
      <c r="P8" s="244" t="s">
        <v>293</v>
      </c>
    </row>
    <row r="9" spans="3:20" ht="21" customHeight="1">
      <c r="C9" s="245" t="s">
        <v>294</v>
      </c>
      <c r="D9" s="246"/>
      <c r="E9" s="247"/>
      <c r="G9" s="248" t="s">
        <v>248</v>
      </c>
      <c r="H9" s="249" t="s">
        <v>249</v>
      </c>
      <c r="I9" s="27"/>
      <c r="J9" s="250" t="s">
        <v>250</v>
      </c>
      <c r="K9" s="251"/>
      <c r="L9" s="252"/>
      <c r="M9" s="253"/>
      <c r="N9" s="253"/>
      <c r="O9" s="253"/>
      <c r="P9" s="253"/>
    </row>
    <row r="10" spans="3:20" ht="21" customHeight="1">
      <c r="C10" s="254" t="s">
        <v>295</v>
      </c>
      <c r="D10" s="255"/>
      <c r="E10" s="256"/>
      <c r="G10" s="257"/>
      <c r="H10" s="249"/>
      <c r="I10" s="27"/>
      <c r="J10" s="258" t="s">
        <v>251</v>
      </c>
      <c r="K10" s="259"/>
      <c r="L10" s="260"/>
      <c r="M10" s="210"/>
      <c r="N10" s="210"/>
      <c r="O10" s="210"/>
      <c r="P10" s="210"/>
    </row>
    <row r="11" spans="3:20" ht="21" customHeight="1">
      <c r="C11" s="224" t="s">
        <v>296</v>
      </c>
      <c r="D11" s="225"/>
      <c r="E11" s="261" t="str">
        <f>IF(AND(E9&lt;&gt;"",E10&lt;&gt;""),TRUNC(E10/E9*100,0)/100,"")</f>
        <v/>
      </c>
      <c r="G11" s="257"/>
      <c r="H11" s="262"/>
      <c r="I11" s="263"/>
      <c r="J11" s="258" t="s">
        <v>252</v>
      </c>
      <c r="K11" s="259"/>
      <c r="L11" s="260"/>
      <c r="M11" s="210"/>
      <c r="N11" s="210"/>
      <c r="O11" s="210"/>
      <c r="P11" s="210"/>
    </row>
    <row r="12" spans="3:20" ht="21" customHeight="1">
      <c r="C12" s="224" t="s">
        <v>297</v>
      </c>
      <c r="D12" s="264" t="s">
        <v>298</v>
      </c>
      <c r="E12" s="265"/>
      <c r="G12" s="257"/>
      <c r="H12" s="266" t="s">
        <v>253</v>
      </c>
      <c r="I12" s="267"/>
      <c r="J12" s="268" t="s">
        <v>254</v>
      </c>
      <c r="K12" s="259"/>
      <c r="L12" s="260"/>
      <c r="M12" s="210"/>
      <c r="N12" s="210"/>
      <c r="O12" s="210"/>
      <c r="P12" s="210"/>
      <c r="T12" s="5"/>
    </row>
    <row r="13" spans="3:20" ht="21" customHeight="1">
      <c r="C13" s="254"/>
      <c r="D13" s="269" t="s">
        <v>299</v>
      </c>
      <c r="E13" s="270"/>
      <c r="G13" s="257"/>
      <c r="H13" s="249"/>
      <c r="I13" s="27"/>
      <c r="J13" s="268" t="s">
        <v>255</v>
      </c>
      <c r="K13" s="259"/>
      <c r="L13" s="260"/>
      <c r="M13" s="210"/>
      <c r="N13" s="210"/>
      <c r="O13" s="210"/>
      <c r="P13" s="210"/>
      <c r="T13" s="5"/>
    </row>
    <row r="14" spans="3:20" ht="21" customHeight="1">
      <c r="C14" s="254"/>
      <c r="D14" s="269" t="s">
        <v>300</v>
      </c>
      <c r="E14" s="270"/>
      <c r="G14" s="257"/>
      <c r="H14" s="262"/>
      <c r="I14" s="263"/>
      <c r="J14" s="268" t="s">
        <v>256</v>
      </c>
      <c r="K14" s="259"/>
      <c r="L14" s="260"/>
      <c r="M14" s="210"/>
      <c r="N14" s="210"/>
      <c r="O14" s="210"/>
      <c r="P14" s="210"/>
      <c r="T14" s="5"/>
    </row>
    <row r="15" spans="3:20" ht="21" customHeight="1">
      <c r="C15" s="271"/>
      <c r="D15" s="236" t="s">
        <v>301</v>
      </c>
      <c r="E15" s="272"/>
      <c r="G15" s="257"/>
      <c r="H15" s="262" t="s">
        <v>257</v>
      </c>
      <c r="I15" s="263"/>
      <c r="J15" s="273"/>
      <c r="K15" s="259"/>
      <c r="L15" s="260"/>
      <c r="M15" s="210"/>
      <c r="N15" s="210"/>
      <c r="O15" s="210"/>
      <c r="P15" s="210"/>
      <c r="T15" s="5"/>
    </row>
    <row r="16" spans="3:20" ht="21" customHeight="1">
      <c r="C16" s="254" t="s">
        <v>302</v>
      </c>
      <c r="D16" s="269" t="s">
        <v>303</v>
      </c>
      <c r="E16" s="274" t="str">
        <f>IFERROR(VLOOKUP(M120,M123:N130,2,FALSE),"")</f>
        <v/>
      </c>
      <c r="G16" s="257"/>
      <c r="H16" s="275" t="s">
        <v>258</v>
      </c>
      <c r="I16" s="276"/>
      <c r="J16" s="273"/>
      <c r="K16" s="259"/>
      <c r="L16" s="260"/>
      <c r="M16" s="210"/>
      <c r="N16" s="210"/>
      <c r="O16" s="210"/>
      <c r="P16" s="210"/>
      <c r="T16" s="5"/>
    </row>
    <row r="17" spans="3:21" ht="21" customHeight="1">
      <c r="C17" s="271"/>
      <c r="D17" s="236" t="s">
        <v>304</v>
      </c>
      <c r="E17" s="277" t="str">
        <f>IF(E16="","",VLOOKUP(E16,$D$123:$L$130,9,FALSE))</f>
        <v/>
      </c>
      <c r="G17" s="257"/>
      <c r="H17" s="275" t="s">
        <v>259</v>
      </c>
      <c r="I17" s="276"/>
      <c r="J17" s="273"/>
      <c r="K17" s="259"/>
      <c r="L17" s="260"/>
      <c r="M17" s="210"/>
      <c r="N17" s="210"/>
      <c r="O17" s="210"/>
      <c r="P17" s="210"/>
      <c r="T17" s="5"/>
    </row>
    <row r="18" spans="3:21" ht="21" customHeight="1">
      <c r="C18" s="271" t="s">
        <v>305</v>
      </c>
      <c r="D18" s="278"/>
      <c r="E18" s="279" t="str">
        <f>IF(AND(E11&lt;&gt;"",E17&lt;&gt;""),IF(E11&gt;=E17,"適合","不適合"),"")</f>
        <v/>
      </c>
      <c r="G18" s="280" t="s">
        <v>260</v>
      </c>
      <c r="H18" s="275" t="s">
        <v>261</v>
      </c>
      <c r="I18" s="276"/>
      <c r="J18" s="273"/>
      <c r="K18" s="259"/>
      <c r="L18" s="260"/>
      <c r="M18" s="210"/>
      <c r="N18" s="210"/>
      <c r="O18" s="210"/>
      <c r="P18" s="210"/>
      <c r="T18" s="5"/>
    </row>
    <row r="19" spans="3:21" ht="21" customHeight="1">
      <c r="G19" s="280" t="s">
        <v>262</v>
      </c>
      <c r="H19" s="275" t="s">
        <v>262</v>
      </c>
      <c r="I19" s="276"/>
      <c r="J19" s="273"/>
      <c r="K19" s="259"/>
      <c r="L19" s="260"/>
      <c r="M19" s="210"/>
      <c r="N19" s="210"/>
      <c r="O19" s="210"/>
      <c r="P19" s="210"/>
      <c r="T19" s="5"/>
    </row>
    <row r="20" spans="3:21" ht="21" customHeight="1">
      <c r="G20" s="281" t="s">
        <v>263</v>
      </c>
      <c r="H20" s="282" t="s">
        <v>263</v>
      </c>
      <c r="I20" s="283"/>
      <c r="J20" s="284"/>
      <c r="K20" s="285"/>
      <c r="L20" s="286"/>
      <c r="M20" s="287"/>
      <c r="N20" s="287"/>
      <c r="O20" s="287"/>
      <c r="P20" s="287"/>
      <c r="T20" s="5"/>
    </row>
    <row r="21" spans="3:21">
      <c r="C21" s="28"/>
      <c r="G21" s="27"/>
      <c r="H21" s="27"/>
      <c r="I21" s="27"/>
      <c r="J21" s="27"/>
      <c r="K21" s="27"/>
      <c r="L21" s="288"/>
      <c r="M21" s="288"/>
      <c r="N21" s="288"/>
      <c r="O21" s="288"/>
      <c r="P21" s="288"/>
      <c r="T21" s="5"/>
    </row>
    <row r="22" spans="3:21" ht="21" customHeight="1">
      <c r="C22" s="28"/>
      <c r="G22" s="289" t="s">
        <v>306</v>
      </c>
      <c r="H22" s="290"/>
      <c r="I22" s="290"/>
      <c r="J22" s="290"/>
      <c r="K22" s="291" t="s">
        <v>307</v>
      </c>
      <c r="L22" s="292">
        <f>ROUNDDOWN(SUM(L9:L20),-3)</f>
        <v>0</v>
      </c>
      <c r="M22" s="292">
        <f>ROUNDDOWN(SUM(M9:M20),-3)</f>
        <v>0</v>
      </c>
      <c r="N22" s="292">
        <f>ROUNDDOWN(SUM(N9:N20),-3)</f>
        <v>0</v>
      </c>
      <c r="O22" s="292">
        <f>ROUNDDOWN(SUM(O9:O20),-3)</f>
        <v>0</v>
      </c>
      <c r="P22" s="292">
        <f>ROUNDDOWN(SUM(P9:P20),-3)</f>
        <v>0</v>
      </c>
      <c r="T22" s="5"/>
    </row>
    <row r="23" spans="3:21" ht="21" customHeight="1" thickBot="1">
      <c r="C23" s="28"/>
      <c r="G23" s="289" t="s">
        <v>308</v>
      </c>
      <c r="H23" s="290"/>
      <c r="I23" s="290"/>
      <c r="J23" s="290"/>
      <c r="K23" s="291" t="s">
        <v>307</v>
      </c>
      <c r="L23" s="293">
        <f>SUMIF($A:$A,L8,$U:$U)</f>
        <v>0</v>
      </c>
      <c r="M23" s="293">
        <f>SUMIF($A:$A,M8,$U:$U)</f>
        <v>0</v>
      </c>
      <c r="N23" s="293">
        <f>SUMIF($A:$A,N8,$U:$U)</f>
        <v>0</v>
      </c>
      <c r="O23" s="293">
        <f>SUMIF($A:$A,O8,$U:$U)</f>
        <v>0</v>
      </c>
      <c r="P23" s="294">
        <f>IF($P$22&lt;&gt;0,75000,0)</f>
        <v>0</v>
      </c>
      <c r="T23" s="5"/>
    </row>
    <row r="24" spans="3:21" ht="21" customHeight="1" thickBot="1">
      <c r="G24" s="295" t="s">
        <v>309</v>
      </c>
      <c r="H24" s="296"/>
      <c r="I24" s="296"/>
      <c r="J24" s="296"/>
      <c r="K24" s="297" t="s">
        <v>307</v>
      </c>
      <c r="L24" s="298">
        <f>MIN(L22:L23)</f>
        <v>0</v>
      </c>
      <c r="M24" s="298">
        <f>MIN(M22:M23)</f>
        <v>0</v>
      </c>
      <c r="N24" s="298">
        <f>MIN(N22:N23)</f>
        <v>0</v>
      </c>
      <c r="O24" s="298">
        <f>MIN(O22:O23)</f>
        <v>0</v>
      </c>
      <c r="P24" s="299">
        <f>MIN(P22:P23)</f>
        <v>0</v>
      </c>
      <c r="R24" s="300" t="s">
        <v>307</v>
      </c>
      <c r="T24" s="301" t="s">
        <v>310</v>
      </c>
      <c r="U24" s="302">
        <f>SUM(L24:P24)</f>
        <v>0</v>
      </c>
    </row>
    <row r="25" spans="3:21">
      <c r="G25" s="303"/>
      <c r="H25" s="303"/>
      <c r="I25" s="303"/>
      <c r="J25" s="303"/>
      <c r="K25" s="303"/>
      <c r="L25" s="303"/>
      <c r="M25" s="303"/>
      <c r="N25" s="303"/>
      <c r="O25" s="303"/>
      <c r="P25" s="303"/>
      <c r="R25" s="300"/>
      <c r="T25" s="304"/>
      <c r="U25" s="305"/>
    </row>
    <row r="26" spans="3:21" ht="21" customHeight="1">
      <c r="G26" s="306" t="s">
        <v>311</v>
      </c>
      <c r="H26" s="307"/>
      <c r="I26" s="307"/>
      <c r="J26" s="307"/>
      <c r="K26" s="308" t="s">
        <v>307</v>
      </c>
      <c r="L26" s="309"/>
      <c r="M26" s="309"/>
      <c r="N26" s="309"/>
      <c r="O26" s="309"/>
      <c r="P26" s="309"/>
      <c r="R26" s="300" t="s">
        <v>307</v>
      </c>
      <c r="T26" s="310" t="s">
        <v>312</v>
      </c>
      <c r="U26" s="311">
        <f>SUM(L26:P26)</f>
        <v>0</v>
      </c>
    </row>
    <row r="27" spans="3:21" ht="14.25" thickBot="1">
      <c r="H27" s="312"/>
      <c r="I27" s="312"/>
      <c r="J27" s="312"/>
      <c r="K27" s="312"/>
      <c r="L27" s="313"/>
      <c r="M27" s="313"/>
      <c r="N27" s="313"/>
      <c r="O27" s="313"/>
      <c r="P27" s="313"/>
      <c r="R27" s="300"/>
      <c r="T27" s="304"/>
      <c r="U27" s="305"/>
    </row>
    <row r="28" spans="3:21" ht="21" customHeight="1" thickBot="1">
      <c r="G28" s="314" t="s">
        <v>313</v>
      </c>
      <c r="H28" s="296"/>
      <c r="I28" s="296"/>
      <c r="J28" s="296"/>
      <c r="K28" s="296"/>
      <c r="L28" s="315">
        <f>L24-L26</f>
        <v>0</v>
      </c>
      <c r="M28" s="315">
        <f t="shared" ref="M28:P28" si="0">M24-M26</f>
        <v>0</v>
      </c>
      <c r="N28" s="315">
        <f t="shared" si="0"/>
        <v>0</v>
      </c>
      <c r="O28" s="315">
        <f t="shared" si="0"/>
        <v>0</v>
      </c>
      <c r="P28" s="315">
        <f t="shared" si="0"/>
        <v>0</v>
      </c>
      <c r="R28" s="300" t="s">
        <v>307</v>
      </c>
      <c r="T28" s="301" t="s">
        <v>264</v>
      </c>
      <c r="U28" s="302">
        <f>IF(U24-U26&gt;1800000,"上限超過",U24-U26)</f>
        <v>0</v>
      </c>
    </row>
    <row r="29" spans="3:21">
      <c r="L29" s="312"/>
      <c r="M29" s="312"/>
      <c r="N29" s="313"/>
      <c r="O29" s="313"/>
      <c r="P29" s="313"/>
      <c r="Q29" s="313"/>
      <c r="R29" s="313"/>
      <c r="S29" s="300"/>
      <c r="T29" s="316" t="str">
        <f>IF(U28="上限超過","超過金額","")</f>
        <v/>
      </c>
      <c r="U29" s="317" t="str">
        <f>IF(U28="上限超過",U24-U26-1800000,"")</f>
        <v/>
      </c>
    </row>
    <row r="30" spans="3:21">
      <c r="T30" s="5"/>
    </row>
    <row r="31" spans="3:21">
      <c r="C31" s="223" t="s">
        <v>314</v>
      </c>
      <c r="F31" s="5" t="s">
        <v>315</v>
      </c>
    </row>
    <row r="32" spans="3:21" ht="60" customHeight="1">
      <c r="C32" s="318" t="s">
        <v>316</v>
      </c>
      <c r="D32" s="319" t="s">
        <v>317</v>
      </c>
      <c r="E32" s="318" t="s">
        <v>318</v>
      </c>
      <c r="F32" s="318" t="s">
        <v>319</v>
      </c>
      <c r="G32" s="318" t="s">
        <v>320</v>
      </c>
      <c r="J32" s="224" t="s">
        <v>321</v>
      </c>
      <c r="K32" s="319" t="s">
        <v>322</v>
      </c>
      <c r="L32" s="319" t="s">
        <v>323</v>
      </c>
      <c r="M32" s="319" t="s">
        <v>324</v>
      </c>
      <c r="N32" s="319" t="s">
        <v>325</v>
      </c>
      <c r="O32" s="319" t="s">
        <v>326</v>
      </c>
      <c r="P32" s="318" t="s">
        <v>327</v>
      </c>
      <c r="Q32" s="319" t="s">
        <v>328</v>
      </c>
      <c r="R32" s="744" t="s">
        <v>329</v>
      </c>
      <c r="S32" s="745"/>
      <c r="T32" s="320" t="s">
        <v>330</v>
      </c>
      <c r="U32" s="319" t="s">
        <v>331</v>
      </c>
    </row>
    <row r="33" spans="1:21" ht="21" customHeight="1">
      <c r="A33" s="321" t="s">
        <v>290</v>
      </c>
      <c r="B33" s="28"/>
      <c r="C33" s="322" t="s">
        <v>182</v>
      </c>
      <c r="D33" s="746"/>
      <c r="E33" s="323" t="s">
        <v>332</v>
      </c>
      <c r="F33" s="324"/>
      <c r="G33" s="324"/>
      <c r="J33" s="325"/>
      <c r="K33" s="326"/>
      <c r="L33" s="327"/>
      <c r="M33" s="328"/>
      <c r="N33" s="329" t="str">
        <f t="shared" ref="N33:N74" si="1">IF(AND(K33&lt;&gt;"",L33&lt;&gt;""),ROUNDDOWN(((L33/K33)/1000),1),"")</f>
        <v/>
      </c>
      <c r="O33" s="748" t="str">
        <f>IF(N33="","",SUM(N33:N34))</f>
        <v/>
      </c>
      <c r="P33" s="323" t="str">
        <f t="shared" ref="P33:P74" si="2">IFERROR(VLOOKUP(K33-10^-9,$C$148:$F$151,4,TRUE),"")</f>
        <v/>
      </c>
      <c r="Q33" s="330" t="str" cm="1">
        <f t="array" ref="Q33">IFERROR(_xlfn.XLOOKUP(P33,$F$148:$F$151,_xlfn.XLOOKUP(A33,$G$147:$L$147,$G$148:$L$151)),"")</f>
        <v/>
      </c>
      <c r="R33" s="750">
        <f>IFERROR(VLOOKUP(C33,$C$136:$E$142,3,FALSE),"")</f>
        <v>5.7</v>
      </c>
      <c r="S33" s="752" t="s">
        <v>333</v>
      </c>
      <c r="T33" s="754" t="str" cm="1">
        <f t="array" ref="T33">_xlfn.IFS(O33="","",O33&lt;R33,"不適合",O33&gt;=R33,"適合")</f>
        <v/>
      </c>
      <c r="U33" s="294" t="str">
        <f>IF(T33="不適合","",IFERROR(ROUNDDOWN(Q33*M33,-3),""))</f>
        <v/>
      </c>
    </row>
    <row r="34" spans="1:21" ht="21" customHeight="1">
      <c r="A34" s="321" t="s">
        <v>290</v>
      </c>
      <c r="B34" s="28"/>
      <c r="C34" s="322" t="s">
        <v>182</v>
      </c>
      <c r="D34" s="747"/>
      <c r="E34" s="331" t="s">
        <v>334</v>
      </c>
      <c r="F34" s="332"/>
      <c r="G34" s="332"/>
      <c r="J34" s="333"/>
      <c r="K34" s="326"/>
      <c r="L34" s="327"/>
      <c r="M34" s="328"/>
      <c r="N34" s="334" t="str">
        <f t="shared" si="1"/>
        <v/>
      </c>
      <c r="O34" s="749"/>
      <c r="P34" s="331" t="str">
        <f t="shared" si="2"/>
        <v/>
      </c>
      <c r="Q34" s="335" t="str" cm="1">
        <f t="array" ref="Q34">IFERROR(_xlfn.XLOOKUP(P34,$F$148:$F$151,_xlfn.XLOOKUP(A34,$G$147:$L$147,$G$148:$L$151)),"")</f>
        <v/>
      </c>
      <c r="R34" s="751"/>
      <c r="S34" s="753"/>
      <c r="T34" s="755"/>
      <c r="U34" s="336" t="str">
        <f>IF(T33="不適合","",IFERROR(ROUNDDOWN(Q34*M34,-3),""))</f>
        <v/>
      </c>
    </row>
    <row r="35" spans="1:21" ht="21" customHeight="1">
      <c r="A35" s="321" t="s">
        <v>290</v>
      </c>
      <c r="B35" s="28"/>
      <c r="C35" s="322" t="s">
        <v>182</v>
      </c>
      <c r="D35" s="746"/>
      <c r="E35" s="323" t="s">
        <v>332</v>
      </c>
      <c r="F35" s="324"/>
      <c r="G35" s="324"/>
      <c r="J35" s="325"/>
      <c r="K35" s="326"/>
      <c r="L35" s="327"/>
      <c r="M35" s="328"/>
      <c r="N35" s="329" t="str">
        <f t="shared" si="1"/>
        <v/>
      </c>
      <c r="O35" s="748" t="str">
        <f>IF(N35="","",SUM(N35:N36))</f>
        <v/>
      </c>
      <c r="P35" s="323" t="str">
        <f t="shared" si="2"/>
        <v/>
      </c>
      <c r="Q35" s="330" t="str" cm="1">
        <f t="array" ref="Q35">IFERROR(_xlfn.XLOOKUP(P35,$F$148:$F$151,_xlfn.XLOOKUP(A35,$G$147:$L$147,$G$148:$L$151)),"")</f>
        <v/>
      </c>
      <c r="R35" s="750">
        <f>IFERROR(VLOOKUP(C35,$C$136:$E$142,3,FALSE),"")</f>
        <v>5.7</v>
      </c>
      <c r="S35" s="752" t="s">
        <v>333</v>
      </c>
      <c r="T35" s="756" t="str" cm="1">
        <f t="array" ref="T35">_xlfn.IFS(O35="","",O35&lt;R35,"不適合",O35&gt;=R35,"適合")</f>
        <v/>
      </c>
      <c r="U35" s="294" t="str">
        <f t="shared" ref="U35" si="3">IF(T35="不適合","",IFERROR(ROUNDDOWN(Q35*M35,-3),""))</f>
        <v/>
      </c>
    </row>
    <row r="36" spans="1:21" ht="21" customHeight="1">
      <c r="A36" s="321" t="s">
        <v>290</v>
      </c>
      <c r="B36" s="28"/>
      <c r="C36" s="322" t="s">
        <v>182</v>
      </c>
      <c r="D36" s="747"/>
      <c r="E36" s="331" t="s">
        <v>334</v>
      </c>
      <c r="F36" s="332"/>
      <c r="G36" s="332"/>
      <c r="J36" s="333"/>
      <c r="K36" s="337"/>
      <c r="L36" s="338"/>
      <c r="M36" s="339"/>
      <c r="N36" s="334" t="str">
        <f t="shared" si="1"/>
        <v/>
      </c>
      <c r="O36" s="749"/>
      <c r="P36" s="331" t="str">
        <f t="shared" si="2"/>
        <v/>
      </c>
      <c r="Q36" s="335" t="str" cm="1">
        <f t="array" ref="Q36">IFERROR(_xlfn.XLOOKUP(P36,$F$148:$F$151,_xlfn.XLOOKUP(A36,$G$147:$L$147,$G$148:$L$151)),"")</f>
        <v/>
      </c>
      <c r="R36" s="751"/>
      <c r="S36" s="753"/>
      <c r="T36" s="757"/>
      <c r="U36" s="336" t="str">
        <f t="shared" ref="U36" si="4">IF(T35="不適合","",IFERROR(ROUNDDOWN(Q36*M36,-3),""))</f>
        <v/>
      </c>
    </row>
    <row r="37" spans="1:21" ht="21" customHeight="1">
      <c r="A37" s="321" t="s">
        <v>290</v>
      </c>
      <c r="B37" s="28"/>
      <c r="C37" s="322" t="s">
        <v>182</v>
      </c>
      <c r="D37" s="746"/>
      <c r="E37" s="323" t="s">
        <v>332</v>
      </c>
      <c r="F37" s="324"/>
      <c r="G37" s="324"/>
      <c r="J37" s="325"/>
      <c r="K37" s="326"/>
      <c r="L37" s="327"/>
      <c r="M37" s="328"/>
      <c r="N37" s="329" t="str">
        <f t="shared" si="1"/>
        <v/>
      </c>
      <c r="O37" s="748" t="str">
        <f>IF(N37="","",SUM(N37:N38))</f>
        <v/>
      </c>
      <c r="P37" s="323" t="str">
        <f t="shared" si="2"/>
        <v/>
      </c>
      <c r="Q37" s="330" t="str" cm="1">
        <f t="array" ref="Q37">IFERROR(_xlfn.XLOOKUP(P37,$F$148:$F$151,_xlfn.XLOOKUP(A37,$G$147:$L$147,$G$148:$L$151)),"")</f>
        <v/>
      </c>
      <c r="R37" s="750">
        <f>IFERROR(VLOOKUP(C37,$C$136:$E$142,3,FALSE),"")</f>
        <v>5.7</v>
      </c>
      <c r="S37" s="752" t="s">
        <v>333</v>
      </c>
      <c r="T37" s="756" t="str" cm="1">
        <f t="array" ref="T37">_xlfn.IFS(O37="","",O37&lt;R37,"不適合",O37&gt;=R37,"適合")</f>
        <v/>
      </c>
      <c r="U37" s="294" t="str">
        <f t="shared" ref="U37" si="5">IF(T37="不適合","",IFERROR(ROUNDDOWN(Q37*M37,-3),""))</f>
        <v/>
      </c>
    </row>
    <row r="38" spans="1:21" ht="21" customHeight="1" thickBot="1">
      <c r="A38" s="321" t="s">
        <v>290</v>
      </c>
      <c r="B38" s="28"/>
      <c r="C38" s="340" t="s">
        <v>182</v>
      </c>
      <c r="D38" s="758"/>
      <c r="E38" s="341" t="s">
        <v>334</v>
      </c>
      <c r="F38" s="342"/>
      <c r="G38" s="342"/>
      <c r="J38" s="343"/>
      <c r="K38" s="344"/>
      <c r="L38" s="345"/>
      <c r="M38" s="346"/>
      <c r="N38" s="347" t="str">
        <f t="shared" si="1"/>
        <v/>
      </c>
      <c r="O38" s="759"/>
      <c r="P38" s="341" t="str">
        <f t="shared" si="2"/>
        <v/>
      </c>
      <c r="Q38" s="348" t="str" cm="1">
        <f t="array" ref="Q38">IFERROR(_xlfn.XLOOKUP(P38,$F$148:$F$151,_xlfn.XLOOKUP(A38,$G$147:$L$147,$G$148:$L$151)),"")</f>
        <v/>
      </c>
      <c r="R38" s="760"/>
      <c r="S38" s="761"/>
      <c r="T38" s="762"/>
      <c r="U38" s="336" t="str">
        <f t="shared" ref="U38" si="6">IF(T37="不適合","",IFERROR(ROUNDDOWN(Q38*M38,-3),""))</f>
        <v/>
      </c>
    </row>
    <row r="39" spans="1:21" ht="21" customHeight="1" thickTop="1">
      <c r="A39" s="321" t="s">
        <v>290</v>
      </c>
      <c r="B39" s="28"/>
      <c r="C39" s="349" t="s">
        <v>290</v>
      </c>
      <c r="D39" s="763"/>
      <c r="E39" s="350" t="s">
        <v>332</v>
      </c>
      <c r="F39" s="324"/>
      <c r="G39" s="324"/>
      <c r="J39" s="325"/>
      <c r="K39" s="326"/>
      <c r="L39" s="327"/>
      <c r="M39" s="328"/>
      <c r="N39" s="351" t="str">
        <f t="shared" si="1"/>
        <v/>
      </c>
      <c r="O39" s="764" t="str">
        <f>IF(N39="","",SUM(N39:N40))</f>
        <v/>
      </c>
      <c r="P39" s="350" t="str">
        <f t="shared" si="2"/>
        <v/>
      </c>
      <c r="Q39" s="352" t="str" cm="1">
        <f t="array" ref="Q39">IFERROR(_xlfn.XLOOKUP(P39,$F$148:$F$151,_xlfn.XLOOKUP(A39,$G$147:$L$147,$G$148:$L$151)),"")</f>
        <v/>
      </c>
      <c r="R39" s="765">
        <f>IFERROR(VLOOKUP(C39,$C$136:$E$142,3,FALSE),"")</f>
        <v>4.4000000000000004</v>
      </c>
      <c r="S39" s="766" t="s">
        <v>333</v>
      </c>
      <c r="T39" s="767" t="str" cm="1">
        <f t="array" ref="T39">_xlfn.IFS(O39="","",O39&lt;R39,"不適合",O39&gt;=R39,"適合")</f>
        <v/>
      </c>
      <c r="U39" s="353" t="str">
        <f t="shared" ref="U39" si="7">IF(T39="不適合","",IFERROR(ROUNDDOWN(Q39*M39,-3),""))</f>
        <v/>
      </c>
    </row>
    <row r="40" spans="1:21" ht="21" customHeight="1">
      <c r="A40" s="321" t="s">
        <v>290</v>
      </c>
      <c r="B40" s="28"/>
      <c r="C40" s="322" t="s">
        <v>290</v>
      </c>
      <c r="D40" s="747"/>
      <c r="E40" s="331" t="s">
        <v>334</v>
      </c>
      <c r="F40" s="332"/>
      <c r="G40" s="332"/>
      <c r="J40" s="333"/>
      <c r="K40" s="337"/>
      <c r="L40" s="338"/>
      <c r="M40" s="339"/>
      <c r="N40" s="334" t="str">
        <f t="shared" si="1"/>
        <v/>
      </c>
      <c r="O40" s="749"/>
      <c r="P40" s="331" t="str">
        <f t="shared" si="2"/>
        <v/>
      </c>
      <c r="Q40" s="335" t="str" cm="1">
        <f t="array" ref="Q40">IFERROR(_xlfn.XLOOKUP(P40,$F$148:$F$151,_xlfn.XLOOKUP(A40,$G$147:$L$147,$G$148:$L$151)),"")</f>
        <v/>
      </c>
      <c r="R40" s="751"/>
      <c r="S40" s="753"/>
      <c r="T40" s="757"/>
      <c r="U40" s="336" t="str">
        <f t="shared" ref="U40" si="8">IF(T39="不適合","",IFERROR(ROUNDDOWN(Q40*M40,-3),""))</f>
        <v/>
      </c>
    </row>
    <row r="41" spans="1:21" ht="21" customHeight="1">
      <c r="A41" s="321" t="s">
        <v>290</v>
      </c>
      <c r="B41" s="28"/>
      <c r="C41" s="322" t="s">
        <v>290</v>
      </c>
      <c r="D41" s="746"/>
      <c r="E41" s="323" t="s">
        <v>332</v>
      </c>
      <c r="F41" s="324"/>
      <c r="G41" s="324"/>
      <c r="J41" s="325"/>
      <c r="K41" s="326"/>
      <c r="L41" s="327"/>
      <c r="M41" s="328"/>
      <c r="N41" s="329" t="str">
        <f t="shared" si="1"/>
        <v/>
      </c>
      <c r="O41" s="748" t="str">
        <f>IF(N41="","",SUM(N41:N42))</f>
        <v/>
      </c>
      <c r="P41" s="323" t="str">
        <f t="shared" si="2"/>
        <v/>
      </c>
      <c r="Q41" s="330" t="str" cm="1">
        <f t="array" ref="Q41">IFERROR(_xlfn.XLOOKUP(P41,$F$148:$F$151,_xlfn.XLOOKUP(A41,$G$147:$L$147,$G$148:$L$151)),"")</f>
        <v/>
      </c>
      <c r="R41" s="750">
        <f>IFERROR(VLOOKUP(C41,$C$136:$E$142,3,FALSE),"")</f>
        <v>4.4000000000000004</v>
      </c>
      <c r="S41" s="752" t="s">
        <v>333</v>
      </c>
      <c r="T41" s="756" t="str" cm="1">
        <f t="array" ref="T41">_xlfn.IFS(O41="","",O41&lt;R41,"不適合",O41&gt;=R41,"適合")</f>
        <v/>
      </c>
      <c r="U41" s="294" t="str">
        <f t="shared" ref="U41" si="9">IF(T41="不適合","",IFERROR(ROUNDDOWN(Q41*M41,-3),""))</f>
        <v/>
      </c>
    </row>
    <row r="42" spans="1:21" ht="21" customHeight="1">
      <c r="A42" s="321" t="s">
        <v>290</v>
      </c>
      <c r="B42" s="28"/>
      <c r="C42" s="322" t="s">
        <v>290</v>
      </c>
      <c r="D42" s="747"/>
      <c r="E42" s="331" t="s">
        <v>334</v>
      </c>
      <c r="F42" s="332"/>
      <c r="G42" s="332"/>
      <c r="J42" s="333"/>
      <c r="K42" s="337"/>
      <c r="L42" s="338"/>
      <c r="M42" s="339"/>
      <c r="N42" s="334" t="str">
        <f t="shared" si="1"/>
        <v/>
      </c>
      <c r="O42" s="749"/>
      <c r="P42" s="331" t="str">
        <f t="shared" si="2"/>
        <v/>
      </c>
      <c r="Q42" s="335" t="str" cm="1">
        <f t="array" ref="Q42">IFERROR(_xlfn.XLOOKUP(P42,$F$148:$F$151,_xlfn.XLOOKUP(A42,$G$147:$L$147,$G$148:$L$151)),"")</f>
        <v/>
      </c>
      <c r="R42" s="751"/>
      <c r="S42" s="753"/>
      <c r="T42" s="757"/>
      <c r="U42" s="336" t="str">
        <f t="shared" ref="U42" si="10">IF(T41="不適合","",IFERROR(ROUNDDOWN(Q42*M42,-3),""))</f>
        <v/>
      </c>
    </row>
    <row r="43" spans="1:21" ht="21" customHeight="1">
      <c r="A43" s="321" t="s">
        <v>290</v>
      </c>
      <c r="B43" s="28"/>
      <c r="C43" s="322" t="s">
        <v>290</v>
      </c>
      <c r="D43" s="746"/>
      <c r="E43" s="323" t="s">
        <v>332</v>
      </c>
      <c r="F43" s="324"/>
      <c r="G43" s="324"/>
      <c r="J43" s="325"/>
      <c r="K43" s="326"/>
      <c r="L43" s="327"/>
      <c r="M43" s="328"/>
      <c r="N43" s="329" t="str">
        <f t="shared" si="1"/>
        <v/>
      </c>
      <c r="O43" s="748" t="str">
        <f>IF(N43="","",SUM(N43:N44))</f>
        <v/>
      </c>
      <c r="P43" s="323" t="str">
        <f t="shared" si="2"/>
        <v/>
      </c>
      <c r="Q43" s="330" t="str" cm="1">
        <f t="array" ref="Q43">IFERROR(_xlfn.XLOOKUP(P43,$F$148:$F$151,_xlfn.XLOOKUP(A43,$G$147:$L$147,$G$148:$L$151)),"")</f>
        <v/>
      </c>
      <c r="R43" s="750">
        <f>IFERROR(VLOOKUP(C43,$C$136:$E$142,3,FALSE),"")</f>
        <v>4.4000000000000004</v>
      </c>
      <c r="S43" s="752" t="s">
        <v>333</v>
      </c>
      <c r="T43" s="756" t="str" cm="1">
        <f t="array" ref="T43">_xlfn.IFS(O43="","",O43&lt;R43,"不適合",O43&gt;=R43,"適合")</f>
        <v/>
      </c>
      <c r="U43" s="294" t="str">
        <f t="shared" ref="U43" si="11">IF(T43="不適合","",IFERROR(ROUNDDOWN(Q43*M43,-3),""))</f>
        <v/>
      </c>
    </row>
    <row r="44" spans="1:21" ht="21" customHeight="1" thickBot="1">
      <c r="A44" s="321" t="s">
        <v>290</v>
      </c>
      <c r="B44" s="28"/>
      <c r="C44" s="340" t="s">
        <v>290</v>
      </c>
      <c r="D44" s="758"/>
      <c r="E44" s="341" t="s">
        <v>334</v>
      </c>
      <c r="F44" s="342"/>
      <c r="G44" s="342"/>
      <c r="J44" s="343"/>
      <c r="K44" s="344"/>
      <c r="L44" s="345"/>
      <c r="M44" s="346"/>
      <c r="N44" s="347" t="str">
        <f t="shared" si="1"/>
        <v/>
      </c>
      <c r="O44" s="759"/>
      <c r="P44" s="341" t="str">
        <f t="shared" si="2"/>
        <v/>
      </c>
      <c r="Q44" s="348" t="str" cm="1">
        <f t="array" ref="Q44">IFERROR(_xlfn.XLOOKUP(P44,$F$148:$F$151,_xlfn.XLOOKUP(A44,$G$147:$L$147,$G$148:$L$151)),"")</f>
        <v/>
      </c>
      <c r="R44" s="760"/>
      <c r="S44" s="761"/>
      <c r="T44" s="762"/>
      <c r="U44" s="354" t="str">
        <f t="shared" ref="U44" si="12">IF(T43="不適合","",IFERROR(ROUNDDOWN(Q44*M44,-3),""))</f>
        <v/>
      </c>
    </row>
    <row r="45" spans="1:21" ht="21" customHeight="1" thickTop="1">
      <c r="A45" s="321" t="s">
        <v>291</v>
      </c>
      <c r="B45" s="28"/>
      <c r="C45" s="322" t="s">
        <v>291</v>
      </c>
      <c r="D45" s="763"/>
      <c r="E45" s="350" t="s">
        <v>332</v>
      </c>
      <c r="F45" s="355"/>
      <c r="G45" s="324"/>
      <c r="J45" s="325"/>
      <c r="K45" s="326"/>
      <c r="L45" s="327"/>
      <c r="M45" s="328"/>
      <c r="N45" s="351" t="str">
        <f t="shared" si="1"/>
        <v/>
      </c>
      <c r="O45" s="764" t="str">
        <f>IF(N45="","",SUM(N45:N46))</f>
        <v/>
      </c>
      <c r="P45" s="350" t="str">
        <f t="shared" si="2"/>
        <v/>
      </c>
      <c r="Q45" s="352" t="str" cm="1">
        <f t="array" ref="Q45">IFERROR(_xlfn.XLOOKUP(P45,$F$148:$F$151,_xlfn.XLOOKUP(A45,$G$147:$L$147,$G$148:$L$151)),"")</f>
        <v/>
      </c>
      <c r="R45" s="765">
        <f>IFERROR(VLOOKUP(C45,$C$136:$E$142,3,FALSE),"")</f>
        <v>2.7</v>
      </c>
      <c r="S45" s="766" t="s">
        <v>333</v>
      </c>
      <c r="T45" s="767" t="str" cm="1">
        <f t="array" ref="T45">_xlfn.IFS(O45="","",O45&lt;R45,"不適合",O45&gt;=R45,"適合")</f>
        <v/>
      </c>
      <c r="U45" s="353" t="str">
        <f t="shared" ref="U45" si="13">IF(T45="不適合","",IFERROR(ROUNDDOWN(Q45*M45,-3),""))</f>
        <v/>
      </c>
    </row>
    <row r="46" spans="1:21" ht="21" customHeight="1">
      <c r="A46" s="321" t="s">
        <v>291</v>
      </c>
      <c r="B46" s="28"/>
      <c r="C46" s="322" t="s">
        <v>291</v>
      </c>
      <c r="D46" s="747"/>
      <c r="E46" s="331" t="s">
        <v>334</v>
      </c>
      <c r="F46" s="332"/>
      <c r="G46" s="332"/>
      <c r="J46" s="333"/>
      <c r="K46" s="337"/>
      <c r="L46" s="338"/>
      <c r="M46" s="339"/>
      <c r="N46" s="334" t="str">
        <f t="shared" si="1"/>
        <v/>
      </c>
      <c r="O46" s="749"/>
      <c r="P46" s="331" t="str">
        <f t="shared" si="2"/>
        <v/>
      </c>
      <c r="Q46" s="335" t="str" cm="1">
        <f t="array" ref="Q46">IFERROR(_xlfn.XLOOKUP(P46,$F$148:$F$151,_xlfn.XLOOKUP(A46,$G$147:$L$147,$G$148:$L$151)),"")</f>
        <v/>
      </c>
      <c r="R46" s="751"/>
      <c r="S46" s="753"/>
      <c r="T46" s="757"/>
      <c r="U46" s="336" t="str">
        <f t="shared" ref="U46" si="14">IF(T45="不適合","",IFERROR(ROUNDDOWN(Q46*M46,-3),""))</f>
        <v/>
      </c>
    </row>
    <row r="47" spans="1:21" ht="21" customHeight="1">
      <c r="A47" s="321" t="s">
        <v>291</v>
      </c>
      <c r="B47" s="28"/>
      <c r="C47" s="322" t="s">
        <v>291</v>
      </c>
      <c r="D47" s="746"/>
      <c r="E47" s="323" t="s">
        <v>332</v>
      </c>
      <c r="F47" s="324"/>
      <c r="G47" s="324"/>
      <c r="J47" s="325"/>
      <c r="K47" s="326"/>
      <c r="L47" s="327"/>
      <c r="M47" s="328"/>
      <c r="N47" s="329" t="str">
        <f t="shared" si="1"/>
        <v/>
      </c>
      <c r="O47" s="748" t="str">
        <f>IF(N47="","",SUM(N47:N48))</f>
        <v/>
      </c>
      <c r="P47" s="323" t="str">
        <f t="shared" si="2"/>
        <v/>
      </c>
      <c r="Q47" s="330" t="str" cm="1">
        <f t="array" ref="Q47">IFERROR(_xlfn.XLOOKUP(P47,$F$148:$F$151,_xlfn.XLOOKUP(A47,$G$147:$L$147,$G$148:$L$151)),"")</f>
        <v/>
      </c>
      <c r="R47" s="750">
        <f>IFERROR(VLOOKUP(C47,$C$136:$E$142,3,FALSE),"")</f>
        <v>2.7</v>
      </c>
      <c r="S47" s="752" t="s">
        <v>333</v>
      </c>
      <c r="T47" s="756" t="str" cm="1">
        <f t="array" ref="T47">_xlfn.IFS(O47="","",O47&lt;R47,"不適合",O47&gt;=R47,"適合")</f>
        <v/>
      </c>
      <c r="U47" s="294" t="str">
        <f t="shared" ref="U47" si="15">IF(T47="不適合","",IFERROR(ROUNDDOWN(Q47*M47,-3),""))</f>
        <v/>
      </c>
    </row>
    <row r="48" spans="1:21" ht="21" customHeight="1">
      <c r="A48" s="321" t="s">
        <v>291</v>
      </c>
      <c r="B48" s="28"/>
      <c r="C48" s="322" t="s">
        <v>291</v>
      </c>
      <c r="D48" s="747"/>
      <c r="E48" s="331" t="s">
        <v>334</v>
      </c>
      <c r="F48" s="332"/>
      <c r="G48" s="332"/>
      <c r="J48" s="333"/>
      <c r="K48" s="337"/>
      <c r="L48" s="338"/>
      <c r="M48" s="339"/>
      <c r="N48" s="334" t="str">
        <f t="shared" si="1"/>
        <v/>
      </c>
      <c r="O48" s="749"/>
      <c r="P48" s="331" t="str">
        <f t="shared" si="2"/>
        <v/>
      </c>
      <c r="Q48" s="335" t="str" cm="1">
        <f t="array" ref="Q48">IFERROR(_xlfn.XLOOKUP(P48,$F$148:$F$151,_xlfn.XLOOKUP(A48,$G$147:$L$147,$G$148:$L$151)),"")</f>
        <v/>
      </c>
      <c r="R48" s="751"/>
      <c r="S48" s="753"/>
      <c r="T48" s="757"/>
      <c r="U48" s="336" t="str">
        <f t="shared" ref="U48" si="16">IF(T47="不適合","",IFERROR(ROUNDDOWN(Q48*M48,-3),""))</f>
        <v/>
      </c>
    </row>
    <row r="49" spans="1:21" ht="21" customHeight="1">
      <c r="A49" s="321" t="s">
        <v>291</v>
      </c>
      <c r="B49" s="28"/>
      <c r="C49" s="322" t="s">
        <v>291</v>
      </c>
      <c r="D49" s="746"/>
      <c r="E49" s="323" t="s">
        <v>332</v>
      </c>
      <c r="F49" s="324"/>
      <c r="G49" s="324"/>
      <c r="J49" s="325"/>
      <c r="K49" s="326"/>
      <c r="L49" s="327"/>
      <c r="M49" s="328"/>
      <c r="N49" s="329" t="str">
        <f t="shared" si="1"/>
        <v/>
      </c>
      <c r="O49" s="748" t="str">
        <f>IF(N49="","",SUM(N49:N50))</f>
        <v/>
      </c>
      <c r="P49" s="323" t="str">
        <f t="shared" si="2"/>
        <v/>
      </c>
      <c r="Q49" s="330" t="str" cm="1">
        <f t="array" ref="Q49">IFERROR(_xlfn.XLOOKUP(P49,$F$148:$F$151,_xlfn.XLOOKUP(A49,$G$147:$L$147,$G$148:$L$151)),"")</f>
        <v/>
      </c>
      <c r="R49" s="750">
        <f>IFERROR(VLOOKUP(C49,$C$136:$E$142,3,FALSE),"")</f>
        <v>2.7</v>
      </c>
      <c r="S49" s="752" t="s">
        <v>333</v>
      </c>
      <c r="T49" s="756" t="str" cm="1">
        <f t="array" ref="T49">_xlfn.IFS(O49="","",O49&lt;R49,"不適合",O49&gt;=R49,"適合")</f>
        <v/>
      </c>
      <c r="U49" s="294" t="str">
        <f t="shared" ref="U49" si="17">IF(T49="不適合","",IFERROR(ROUNDDOWN(Q49*M49,-3),""))</f>
        <v/>
      </c>
    </row>
    <row r="50" spans="1:21" ht="21" customHeight="1" thickBot="1">
      <c r="A50" s="321" t="s">
        <v>291</v>
      </c>
      <c r="B50" s="28"/>
      <c r="C50" s="322" t="s">
        <v>291</v>
      </c>
      <c r="D50" s="758"/>
      <c r="E50" s="341" t="s">
        <v>334</v>
      </c>
      <c r="F50" s="342"/>
      <c r="G50" s="342"/>
      <c r="J50" s="343"/>
      <c r="K50" s="344"/>
      <c r="L50" s="345"/>
      <c r="M50" s="346"/>
      <c r="N50" s="347" t="str">
        <f t="shared" si="1"/>
        <v/>
      </c>
      <c r="O50" s="759"/>
      <c r="P50" s="341" t="str">
        <f t="shared" si="2"/>
        <v/>
      </c>
      <c r="Q50" s="348" t="str" cm="1">
        <f t="array" ref="Q50">IFERROR(_xlfn.XLOOKUP(P50,$F$148:$F$151,_xlfn.XLOOKUP(A50,$G$147:$L$147,$G$148:$L$151)),"")</f>
        <v/>
      </c>
      <c r="R50" s="760"/>
      <c r="S50" s="761"/>
      <c r="T50" s="762"/>
      <c r="U50" s="354" t="str">
        <f t="shared" ref="U50" si="18">IF(T49="不適合","",IFERROR(ROUNDDOWN(Q50*M50,-3),""))</f>
        <v/>
      </c>
    </row>
    <row r="51" spans="1:21" ht="21" customHeight="1" thickTop="1">
      <c r="A51" s="356" t="s">
        <v>181</v>
      </c>
      <c r="B51" s="357"/>
      <c r="C51" s="358" t="s">
        <v>335</v>
      </c>
      <c r="D51" s="763"/>
      <c r="E51" s="350" t="s">
        <v>332</v>
      </c>
      <c r="F51" s="355"/>
      <c r="G51" s="324"/>
      <c r="J51" s="325"/>
      <c r="K51" s="326"/>
      <c r="L51" s="327"/>
      <c r="M51" s="328"/>
      <c r="N51" s="351" t="str">
        <f t="shared" si="1"/>
        <v/>
      </c>
      <c r="O51" s="764" t="str">
        <f>IF(N51="","",SUM(N51:N52))</f>
        <v/>
      </c>
      <c r="P51" s="350" t="str">
        <f t="shared" si="2"/>
        <v/>
      </c>
      <c r="Q51" s="352" t="str" cm="1">
        <f t="array" ref="Q51">IFERROR(_xlfn.XLOOKUP(P51,$F$148:$F$151,_xlfn.XLOOKUP(A51,$G$147:$L$147,$G$148:$L$151)),"")</f>
        <v/>
      </c>
      <c r="R51" s="765">
        <f>IFERROR(VLOOKUP(C51,$C$136:$E$142,3,FALSE),"")</f>
        <v>3.4</v>
      </c>
      <c r="S51" s="766" t="s">
        <v>333</v>
      </c>
      <c r="T51" s="767" t="str" cm="1">
        <f t="array" ref="T51">_xlfn.IFS(O51="","",O51&lt;R51,"不適合",O51&gt;=R51,"適合")</f>
        <v/>
      </c>
      <c r="U51" s="353" t="str">
        <f t="shared" ref="U51" si="19">IF(T51="不適合","",IFERROR(ROUNDDOWN(Q51*M51,-3),""))</f>
        <v/>
      </c>
    </row>
    <row r="52" spans="1:21" ht="21" customHeight="1">
      <c r="A52" s="356" t="s">
        <v>181</v>
      </c>
      <c r="B52" s="357"/>
      <c r="C52" s="322" t="s">
        <v>335</v>
      </c>
      <c r="D52" s="747"/>
      <c r="E52" s="331" t="s">
        <v>334</v>
      </c>
      <c r="F52" s="332"/>
      <c r="G52" s="332"/>
      <c r="J52" s="333"/>
      <c r="K52" s="337"/>
      <c r="L52" s="338"/>
      <c r="M52" s="339"/>
      <c r="N52" s="334" t="str">
        <f t="shared" si="1"/>
        <v/>
      </c>
      <c r="O52" s="749"/>
      <c r="P52" s="331" t="str">
        <f t="shared" si="2"/>
        <v/>
      </c>
      <c r="Q52" s="335" t="str" cm="1">
        <f t="array" ref="Q52">IFERROR(_xlfn.XLOOKUP(P52,$F$148:$F$151,_xlfn.XLOOKUP(A52,$G$147:$L$147,$G$148:$L$151)),"")</f>
        <v/>
      </c>
      <c r="R52" s="751"/>
      <c r="S52" s="753"/>
      <c r="T52" s="757"/>
      <c r="U52" s="336" t="str">
        <f t="shared" ref="U52" si="20">IF(T51="不適合","",IFERROR(ROUNDDOWN(Q52*M52,-3),""))</f>
        <v/>
      </c>
    </row>
    <row r="53" spans="1:21" ht="21" customHeight="1">
      <c r="A53" s="356" t="s">
        <v>181</v>
      </c>
      <c r="B53" s="357"/>
      <c r="C53" s="322" t="s">
        <v>335</v>
      </c>
      <c r="D53" s="746"/>
      <c r="E53" s="323" t="s">
        <v>332</v>
      </c>
      <c r="F53" s="324"/>
      <c r="G53" s="324"/>
      <c r="J53" s="325"/>
      <c r="K53" s="326"/>
      <c r="L53" s="327"/>
      <c r="M53" s="328"/>
      <c r="N53" s="329" t="str">
        <f t="shared" si="1"/>
        <v/>
      </c>
      <c r="O53" s="748" t="str">
        <f>IF(N53="","",SUM(N53:N54))</f>
        <v/>
      </c>
      <c r="P53" s="323" t="str">
        <f t="shared" si="2"/>
        <v/>
      </c>
      <c r="Q53" s="330" t="str" cm="1">
        <f t="array" ref="Q53">IFERROR(_xlfn.XLOOKUP(P53,$F$148:$F$151,_xlfn.XLOOKUP(A53,$G$147:$L$147,$G$148:$L$151)),"")</f>
        <v/>
      </c>
      <c r="R53" s="750">
        <f>IFERROR(VLOOKUP(C53,$C$136:$E$142,3,FALSE),"")</f>
        <v>3.4</v>
      </c>
      <c r="S53" s="752" t="s">
        <v>333</v>
      </c>
      <c r="T53" s="756" t="str" cm="1">
        <f t="array" ref="T53">_xlfn.IFS(O53="","",O53&lt;R53,"不適合",O53&gt;=R53,"適合")</f>
        <v/>
      </c>
      <c r="U53" s="294" t="str">
        <f t="shared" ref="U53" si="21">IF(T53="不適合","",IFERROR(ROUNDDOWN(Q53*M53,-3),""))</f>
        <v/>
      </c>
    </row>
    <row r="54" spans="1:21" ht="21" customHeight="1">
      <c r="A54" s="356" t="s">
        <v>181</v>
      </c>
      <c r="B54" s="357"/>
      <c r="C54" s="322" t="s">
        <v>335</v>
      </c>
      <c r="D54" s="747"/>
      <c r="E54" s="331" t="s">
        <v>334</v>
      </c>
      <c r="F54" s="332"/>
      <c r="G54" s="332"/>
      <c r="J54" s="333"/>
      <c r="K54" s="337"/>
      <c r="L54" s="338"/>
      <c r="M54" s="339"/>
      <c r="N54" s="334" t="str">
        <f t="shared" si="1"/>
        <v/>
      </c>
      <c r="O54" s="749"/>
      <c r="P54" s="331" t="str">
        <f t="shared" si="2"/>
        <v/>
      </c>
      <c r="Q54" s="335" t="str" cm="1">
        <f t="array" ref="Q54">IFERROR(_xlfn.XLOOKUP(P54,$F$148:$F$151,_xlfn.XLOOKUP(A54,$G$147:$L$147,$G$148:$L$151)),"")</f>
        <v/>
      </c>
      <c r="R54" s="751"/>
      <c r="S54" s="753"/>
      <c r="T54" s="757"/>
      <c r="U54" s="336" t="str">
        <f t="shared" ref="U54" si="22">IF(T53="不適合","",IFERROR(ROUNDDOWN(Q54*M54,-3),""))</f>
        <v/>
      </c>
    </row>
    <row r="55" spans="1:21" ht="21" customHeight="1">
      <c r="A55" s="356" t="s">
        <v>181</v>
      </c>
      <c r="B55" s="357"/>
      <c r="C55" s="322" t="s">
        <v>335</v>
      </c>
      <c r="D55" s="746"/>
      <c r="E55" s="323" t="s">
        <v>332</v>
      </c>
      <c r="F55" s="324"/>
      <c r="G55" s="324"/>
      <c r="J55" s="325"/>
      <c r="K55" s="326"/>
      <c r="L55" s="327"/>
      <c r="M55" s="328"/>
      <c r="N55" s="329" t="str">
        <f t="shared" si="1"/>
        <v/>
      </c>
      <c r="O55" s="748" t="str">
        <f>IF(N55="","",SUM(N55:N56))</f>
        <v/>
      </c>
      <c r="P55" s="323" t="str">
        <f t="shared" si="2"/>
        <v/>
      </c>
      <c r="Q55" s="330" t="str" cm="1">
        <f t="array" ref="Q55">IFERROR(_xlfn.XLOOKUP(P55,$F$148:$F$151,_xlfn.XLOOKUP(A55,$G$147:$L$147,$G$148:$L$151)),"")</f>
        <v/>
      </c>
      <c r="R55" s="750">
        <f>IFERROR(VLOOKUP(C55,$C$136:$E$142,3,FALSE),"")</f>
        <v>3.4</v>
      </c>
      <c r="S55" s="752" t="s">
        <v>333</v>
      </c>
      <c r="T55" s="756" t="str" cm="1">
        <f t="array" ref="T55">_xlfn.IFS(O55="","",O55&lt;R55,"不適合",O55&gt;=R55,"適合")</f>
        <v/>
      </c>
      <c r="U55" s="294" t="str">
        <f t="shared" ref="U55" si="23">IF(T55="不適合","",IFERROR(ROUNDDOWN(Q55*M55,-3),""))</f>
        <v/>
      </c>
    </row>
    <row r="56" spans="1:21" ht="21" customHeight="1" thickBot="1">
      <c r="A56" s="356" t="s">
        <v>181</v>
      </c>
      <c r="B56" s="357"/>
      <c r="C56" s="340" t="s">
        <v>335</v>
      </c>
      <c r="D56" s="758"/>
      <c r="E56" s="341" t="s">
        <v>334</v>
      </c>
      <c r="F56" s="342"/>
      <c r="G56" s="342"/>
      <c r="J56" s="343"/>
      <c r="K56" s="344"/>
      <c r="L56" s="345"/>
      <c r="M56" s="346"/>
      <c r="N56" s="347" t="str">
        <f t="shared" si="1"/>
        <v/>
      </c>
      <c r="O56" s="759"/>
      <c r="P56" s="341" t="str">
        <f t="shared" si="2"/>
        <v/>
      </c>
      <c r="Q56" s="348" t="str" cm="1">
        <f t="array" ref="Q56">IFERROR(_xlfn.XLOOKUP(P56,$F$148:$F$151,_xlfn.XLOOKUP(A56,$G$147:$L$147,$G$148:$L$151)),"")</f>
        <v/>
      </c>
      <c r="R56" s="760"/>
      <c r="S56" s="761"/>
      <c r="T56" s="762"/>
      <c r="U56" s="354" t="str">
        <f t="shared" ref="U56" si="24">IF(T55="不適合","",IFERROR(ROUNDDOWN(Q56*M56,-3),""))</f>
        <v/>
      </c>
    </row>
    <row r="57" spans="1:21" ht="21" customHeight="1" thickTop="1">
      <c r="A57" s="356" t="s">
        <v>181</v>
      </c>
      <c r="B57" s="357"/>
      <c r="C57" s="358" t="s">
        <v>336</v>
      </c>
      <c r="D57" s="763"/>
      <c r="E57" s="350" t="s">
        <v>332</v>
      </c>
      <c r="F57" s="355"/>
      <c r="G57" s="324"/>
      <c r="J57" s="325"/>
      <c r="K57" s="326"/>
      <c r="L57" s="327"/>
      <c r="M57" s="328"/>
      <c r="N57" s="351" t="str">
        <f t="shared" si="1"/>
        <v/>
      </c>
      <c r="O57" s="764" t="str">
        <f>IF(N57="","",SUM(N57:N58))</f>
        <v/>
      </c>
      <c r="P57" s="350" t="str">
        <f t="shared" si="2"/>
        <v/>
      </c>
      <c r="Q57" s="352" t="str" cm="1">
        <f t="array" ref="Q57">IFERROR(_xlfn.XLOOKUP(P57,$F$148:$F$151,_xlfn.XLOOKUP(A57,$G$147:$L$147,$G$148:$L$151)),"")</f>
        <v/>
      </c>
      <c r="R57" s="765">
        <f>IFERROR(VLOOKUP(C57,$C$136:$E$142,3,FALSE),"")</f>
        <v>2.2000000000000002</v>
      </c>
      <c r="S57" s="766" t="s">
        <v>333</v>
      </c>
      <c r="T57" s="767" t="str" cm="1">
        <f t="array" ref="T57">_xlfn.IFS(O57="","",O57&lt;R57,"不適合",O57&gt;=R57,"適合")</f>
        <v/>
      </c>
      <c r="U57" s="353" t="str">
        <f t="shared" ref="U57" si="25">IF(T57="不適合","",IFERROR(ROUNDDOWN(Q57*M57,-3),""))</f>
        <v/>
      </c>
    </row>
    <row r="58" spans="1:21" ht="21" customHeight="1">
      <c r="A58" s="356" t="s">
        <v>181</v>
      </c>
      <c r="B58" s="357"/>
      <c r="C58" s="322" t="s">
        <v>336</v>
      </c>
      <c r="D58" s="747"/>
      <c r="E58" s="331" t="s">
        <v>334</v>
      </c>
      <c r="F58" s="332"/>
      <c r="G58" s="332"/>
      <c r="J58" s="333"/>
      <c r="K58" s="337"/>
      <c r="L58" s="338"/>
      <c r="M58" s="339"/>
      <c r="N58" s="334" t="str">
        <f t="shared" si="1"/>
        <v/>
      </c>
      <c r="O58" s="749"/>
      <c r="P58" s="331" t="str">
        <f t="shared" si="2"/>
        <v/>
      </c>
      <c r="Q58" s="335" t="str" cm="1">
        <f t="array" ref="Q58">IFERROR(_xlfn.XLOOKUP(P58,$F$148:$F$151,_xlfn.XLOOKUP(A58,$G$147:$L$147,$G$148:$L$151)),"")</f>
        <v/>
      </c>
      <c r="R58" s="751"/>
      <c r="S58" s="753"/>
      <c r="T58" s="757"/>
      <c r="U58" s="336" t="str">
        <f t="shared" ref="U58" si="26">IF(T57="不適合","",IFERROR(ROUNDDOWN(Q58*M58,-3),""))</f>
        <v/>
      </c>
    </row>
    <row r="59" spans="1:21" ht="21" customHeight="1">
      <c r="A59" s="356" t="s">
        <v>181</v>
      </c>
      <c r="B59" s="357"/>
      <c r="C59" s="322" t="s">
        <v>336</v>
      </c>
      <c r="D59" s="746"/>
      <c r="E59" s="323" t="s">
        <v>332</v>
      </c>
      <c r="F59" s="324"/>
      <c r="G59" s="324"/>
      <c r="J59" s="325"/>
      <c r="K59" s="326"/>
      <c r="L59" s="327"/>
      <c r="M59" s="328"/>
      <c r="N59" s="329" t="str">
        <f t="shared" si="1"/>
        <v/>
      </c>
      <c r="O59" s="748" t="str">
        <f>IF(N59="","",SUM(N59:N60))</f>
        <v/>
      </c>
      <c r="P59" s="323" t="str">
        <f t="shared" si="2"/>
        <v/>
      </c>
      <c r="Q59" s="330" t="str" cm="1">
        <f t="array" ref="Q59">IFERROR(_xlfn.XLOOKUP(P59,$F$148:$F$151,_xlfn.XLOOKUP(A59,$G$147:$L$147,$G$148:$L$151)),"")</f>
        <v/>
      </c>
      <c r="R59" s="750">
        <f>IFERROR(VLOOKUP(C59,$C$136:$E$142,3,FALSE),"")</f>
        <v>2.2000000000000002</v>
      </c>
      <c r="S59" s="752" t="s">
        <v>333</v>
      </c>
      <c r="T59" s="756" t="str" cm="1">
        <f t="array" ref="T59">_xlfn.IFS(O59="","",O59&lt;R59,"不適合",O59&gt;=R59,"適合")</f>
        <v/>
      </c>
      <c r="U59" s="294" t="str">
        <f t="shared" ref="U59" si="27">IF(T59="不適合","",IFERROR(ROUNDDOWN(Q59*M59,-3),""))</f>
        <v/>
      </c>
    </row>
    <row r="60" spans="1:21" ht="21" customHeight="1">
      <c r="A60" s="356" t="s">
        <v>181</v>
      </c>
      <c r="B60" s="357"/>
      <c r="C60" s="322" t="s">
        <v>336</v>
      </c>
      <c r="D60" s="747"/>
      <c r="E60" s="331" t="s">
        <v>334</v>
      </c>
      <c r="F60" s="332"/>
      <c r="G60" s="332"/>
      <c r="J60" s="333"/>
      <c r="K60" s="337"/>
      <c r="L60" s="338"/>
      <c r="M60" s="339"/>
      <c r="N60" s="334" t="str">
        <f t="shared" si="1"/>
        <v/>
      </c>
      <c r="O60" s="749"/>
      <c r="P60" s="331" t="str">
        <f t="shared" si="2"/>
        <v/>
      </c>
      <c r="Q60" s="335" t="str" cm="1">
        <f t="array" ref="Q60">IFERROR(_xlfn.XLOOKUP(P60,$F$148:$F$151,_xlfn.XLOOKUP(A60,$G$147:$L$147,$G$148:$L$151)),"")</f>
        <v/>
      </c>
      <c r="R60" s="751"/>
      <c r="S60" s="753"/>
      <c r="T60" s="757"/>
      <c r="U60" s="336" t="str">
        <f t="shared" ref="U60" si="28">IF(T59="不適合","",IFERROR(ROUNDDOWN(Q60*M60,-3),""))</f>
        <v/>
      </c>
    </row>
    <row r="61" spans="1:21" ht="21" customHeight="1">
      <c r="A61" s="356" t="s">
        <v>181</v>
      </c>
      <c r="B61" s="357"/>
      <c r="C61" s="322" t="s">
        <v>336</v>
      </c>
      <c r="D61" s="746"/>
      <c r="E61" s="323" t="s">
        <v>332</v>
      </c>
      <c r="F61" s="324"/>
      <c r="G61" s="324"/>
      <c r="J61" s="325"/>
      <c r="K61" s="326"/>
      <c r="L61" s="327"/>
      <c r="M61" s="328"/>
      <c r="N61" s="329" t="str">
        <f t="shared" si="1"/>
        <v/>
      </c>
      <c r="O61" s="748" t="str">
        <f>IF(N61="","",SUM(N61:N62))</f>
        <v/>
      </c>
      <c r="P61" s="323" t="str">
        <f t="shared" si="2"/>
        <v/>
      </c>
      <c r="Q61" s="330" t="str" cm="1">
        <f t="array" ref="Q61">IFERROR(_xlfn.XLOOKUP(P61,$F$148:$F$151,_xlfn.XLOOKUP(A61,$G$147:$L$147,$G$148:$L$151)),"")</f>
        <v/>
      </c>
      <c r="R61" s="750">
        <f>IFERROR(VLOOKUP(C61,$C$136:$E$142,3,FALSE),"")</f>
        <v>2.2000000000000002</v>
      </c>
      <c r="S61" s="752" t="s">
        <v>333</v>
      </c>
      <c r="T61" s="756" t="str" cm="1">
        <f t="array" ref="T61">_xlfn.IFS(O61="","",O61&lt;R61,"不適合",O61&gt;=R61,"適合")</f>
        <v/>
      </c>
      <c r="U61" s="294" t="str">
        <f t="shared" ref="U61" si="29">IF(T61="不適合","",IFERROR(ROUNDDOWN(Q61*M61,-3),""))</f>
        <v/>
      </c>
    </row>
    <row r="62" spans="1:21" ht="21" customHeight="1" thickBot="1">
      <c r="A62" s="356" t="s">
        <v>181</v>
      </c>
      <c r="B62" s="357"/>
      <c r="C62" s="340" t="s">
        <v>336</v>
      </c>
      <c r="D62" s="758"/>
      <c r="E62" s="341" t="s">
        <v>334</v>
      </c>
      <c r="F62" s="342"/>
      <c r="G62" s="342"/>
      <c r="J62" s="343"/>
      <c r="K62" s="344"/>
      <c r="L62" s="345"/>
      <c r="M62" s="346"/>
      <c r="N62" s="347" t="str">
        <f t="shared" si="1"/>
        <v/>
      </c>
      <c r="O62" s="759"/>
      <c r="P62" s="341" t="str">
        <f t="shared" si="2"/>
        <v/>
      </c>
      <c r="Q62" s="348" t="str" cm="1">
        <f t="array" ref="Q62">IFERROR(_xlfn.XLOOKUP(P62,$F$148:$F$151,_xlfn.XLOOKUP(A62,$G$147:$L$147,$G$148:$L$151)),"")</f>
        <v/>
      </c>
      <c r="R62" s="760"/>
      <c r="S62" s="761"/>
      <c r="T62" s="762"/>
      <c r="U62" s="354" t="str">
        <f t="shared" ref="U62" si="30">IF(T61="不適合","",IFERROR(ROUNDDOWN(Q62*M62,-3),""))</f>
        <v/>
      </c>
    </row>
    <row r="63" spans="1:21" ht="21" customHeight="1" thickTop="1">
      <c r="A63" s="356" t="s">
        <v>181</v>
      </c>
      <c r="B63" s="357"/>
      <c r="C63" s="359" t="s">
        <v>337</v>
      </c>
      <c r="D63" s="763"/>
      <c r="E63" s="350" t="s">
        <v>332</v>
      </c>
      <c r="F63" s="355"/>
      <c r="G63" s="324"/>
      <c r="J63" s="325"/>
      <c r="K63" s="326"/>
      <c r="L63" s="327"/>
      <c r="M63" s="328"/>
      <c r="N63" s="351" t="str">
        <f t="shared" si="1"/>
        <v/>
      </c>
      <c r="O63" s="764" t="str">
        <f>IF(N63="","",SUM(N63:N64))</f>
        <v/>
      </c>
      <c r="P63" s="350" t="str">
        <f t="shared" si="2"/>
        <v/>
      </c>
      <c r="Q63" s="352" t="str" cm="1">
        <f t="array" ref="Q63">IFERROR(_xlfn.XLOOKUP(P63,$F$148:$F$151,_xlfn.XLOOKUP(A63,$G$147:$L$147,$G$148:$L$151)),"")</f>
        <v/>
      </c>
      <c r="R63" s="765">
        <f>IFERROR(VLOOKUP(C63,$C$136:$E$142,3,FALSE),"")</f>
        <v>1.7</v>
      </c>
      <c r="S63" s="766" t="s">
        <v>333</v>
      </c>
      <c r="T63" s="767" t="str" cm="1">
        <f t="array" ref="T63">_xlfn.IFS(O63="","",O63&lt;R63,"不適合",O63&gt;=R63,"適合")</f>
        <v/>
      </c>
      <c r="U63" s="353" t="str">
        <f t="shared" ref="U63" si="31">IF(T63="不適合","",IFERROR(ROUNDDOWN(Q63*M63,-3),""))</f>
        <v/>
      </c>
    </row>
    <row r="64" spans="1:21" ht="21" customHeight="1">
      <c r="A64" s="356" t="s">
        <v>181</v>
      </c>
      <c r="B64" s="357"/>
      <c r="C64" s="360" t="s">
        <v>337</v>
      </c>
      <c r="D64" s="747"/>
      <c r="E64" s="331" t="s">
        <v>334</v>
      </c>
      <c r="F64" s="332"/>
      <c r="G64" s="332"/>
      <c r="J64" s="333"/>
      <c r="K64" s="337"/>
      <c r="L64" s="338"/>
      <c r="M64" s="339"/>
      <c r="N64" s="334" t="str">
        <f t="shared" si="1"/>
        <v/>
      </c>
      <c r="O64" s="749"/>
      <c r="P64" s="331" t="str">
        <f t="shared" si="2"/>
        <v/>
      </c>
      <c r="Q64" s="335" t="str" cm="1">
        <f t="array" ref="Q64">IFERROR(_xlfn.XLOOKUP(P64,$F$148:$F$151,_xlfn.XLOOKUP(A64,$G$147:$L$147,$G$148:$L$151)),"")</f>
        <v/>
      </c>
      <c r="R64" s="751"/>
      <c r="S64" s="753"/>
      <c r="T64" s="757"/>
      <c r="U64" s="336" t="str">
        <f t="shared" ref="U64" si="32">IF(T63="不適合","",IFERROR(ROUNDDOWN(Q64*M64,-3),""))</f>
        <v/>
      </c>
    </row>
    <row r="65" spans="1:21" ht="21" customHeight="1">
      <c r="A65" s="356" t="s">
        <v>181</v>
      </c>
      <c r="B65" s="357"/>
      <c r="C65" s="360" t="s">
        <v>337</v>
      </c>
      <c r="D65" s="746"/>
      <c r="E65" s="323" t="s">
        <v>332</v>
      </c>
      <c r="F65" s="324"/>
      <c r="G65" s="324"/>
      <c r="J65" s="325"/>
      <c r="K65" s="326"/>
      <c r="L65" s="327"/>
      <c r="M65" s="328"/>
      <c r="N65" s="329" t="str">
        <f t="shared" si="1"/>
        <v/>
      </c>
      <c r="O65" s="748" t="str">
        <f>IF(N65="","",SUM(N65:N66))</f>
        <v/>
      </c>
      <c r="P65" s="323" t="str">
        <f t="shared" si="2"/>
        <v/>
      </c>
      <c r="Q65" s="330" t="str" cm="1">
        <f t="array" ref="Q65">IFERROR(_xlfn.XLOOKUP(P65,$F$148:$F$151,_xlfn.XLOOKUP(A65,$G$147:$L$147,$G$148:$L$151)),"")</f>
        <v/>
      </c>
      <c r="R65" s="750">
        <f>IFERROR(VLOOKUP(C65,$C$136:$E$142,3,FALSE),"")</f>
        <v>1.7</v>
      </c>
      <c r="S65" s="752" t="s">
        <v>333</v>
      </c>
      <c r="T65" s="756" t="str" cm="1">
        <f t="array" ref="T65">_xlfn.IFS(O65="","",O65&lt;R65,"不適合",O65&gt;=R65,"適合")</f>
        <v/>
      </c>
      <c r="U65" s="294" t="str">
        <f t="shared" ref="U65" si="33">IF(T65="不適合","",IFERROR(ROUNDDOWN(Q65*M65,-3),""))</f>
        <v/>
      </c>
    </row>
    <row r="66" spans="1:21" ht="21" customHeight="1">
      <c r="A66" s="356" t="s">
        <v>181</v>
      </c>
      <c r="B66" s="357"/>
      <c r="C66" s="360" t="s">
        <v>337</v>
      </c>
      <c r="D66" s="747"/>
      <c r="E66" s="331" t="s">
        <v>334</v>
      </c>
      <c r="F66" s="332"/>
      <c r="G66" s="332"/>
      <c r="J66" s="333"/>
      <c r="K66" s="337"/>
      <c r="L66" s="338"/>
      <c r="M66" s="339"/>
      <c r="N66" s="334" t="str">
        <f t="shared" si="1"/>
        <v/>
      </c>
      <c r="O66" s="749"/>
      <c r="P66" s="331" t="str">
        <f t="shared" si="2"/>
        <v/>
      </c>
      <c r="Q66" s="335" t="str" cm="1">
        <f t="array" ref="Q66">IFERROR(_xlfn.XLOOKUP(P66,$F$148:$F$151,_xlfn.XLOOKUP(A66,$G$147:$L$147,$G$148:$L$151)),"")</f>
        <v/>
      </c>
      <c r="R66" s="751"/>
      <c r="S66" s="753"/>
      <c r="T66" s="757"/>
      <c r="U66" s="336" t="str">
        <f t="shared" ref="U66" si="34">IF(T65="不適合","",IFERROR(ROUNDDOWN(Q66*M66,-3),""))</f>
        <v/>
      </c>
    </row>
    <row r="67" spans="1:21" ht="21" customHeight="1">
      <c r="A67" s="356" t="s">
        <v>181</v>
      </c>
      <c r="B67" s="357"/>
      <c r="C67" s="360" t="s">
        <v>337</v>
      </c>
      <c r="D67" s="746"/>
      <c r="E67" s="323" t="s">
        <v>332</v>
      </c>
      <c r="F67" s="324"/>
      <c r="G67" s="324"/>
      <c r="J67" s="325"/>
      <c r="K67" s="326"/>
      <c r="L67" s="327"/>
      <c r="M67" s="328"/>
      <c r="N67" s="329" t="str">
        <f t="shared" si="1"/>
        <v/>
      </c>
      <c r="O67" s="748" t="str">
        <f>IF(N67="","",SUM(N67:N68))</f>
        <v/>
      </c>
      <c r="P67" s="323" t="str">
        <f t="shared" si="2"/>
        <v/>
      </c>
      <c r="Q67" s="330" t="str" cm="1">
        <f t="array" ref="Q67">IFERROR(_xlfn.XLOOKUP(P67,$F$148:$F$151,_xlfn.XLOOKUP(A67,$G$147:$L$147,$G$148:$L$151)),"")</f>
        <v/>
      </c>
      <c r="R67" s="750">
        <f>IFERROR(VLOOKUP(C67,$C$136:$E$142,3,FALSE),"")</f>
        <v>1.7</v>
      </c>
      <c r="S67" s="752" t="s">
        <v>333</v>
      </c>
      <c r="T67" s="756" t="str" cm="1">
        <f t="array" ref="T67">_xlfn.IFS(O67="","",O67&lt;R67,"不適合",O67&gt;=R67,"適合")</f>
        <v/>
      </c>
      <c r="U67" s="294" t="str">
        <f t="shared" ref="U67" si="35">IF(T67="不適合","",IFERROR(ROUNDDOWN(Q67*M67,-3),""))</f>
        <v/>
      </c>
    </row>
    <row r="68" spans="1:21" ht="21" customHeight="1" thickBot="1">
      <c r="A68" s="356" t="s">
        <v>181</v>
      </c>
      <c r="B68" s="357"/>
      <c r="C68" s="361" t="s">
        <v>337</v>
      </c>
      <c r="D68" s="758"/>
      <c r="E68" s="341" t="s">
        <v>334</v>
      </c>
      <c r="F68" s="342"/>
      <c r="G68" s="342"/>
      <c r="J68" s="343"/>
      <c r="K68" s="344"/>
      <c r="L68" s="345"/>
      <c r="M68" s="346"/>
      <c r="N68" s="347" t="str">
        <f t="shared" si="1"/>
        <v/>
      </c>
      <c r="O68" s="759"/>
      <c r="P68" s="341" t="str">
        <f t="shared" si="2"/>
        <v/>
      </c>
      <c r="Q68" s="348" t="str" cm="1">
        <f t="array" ref="Q68">IFERROR(_xlfn.XLOOKUP(P68,$F$148:$F$151,_xlfn.XLOOKUP(A68,$G$147:$L$147,$G$148:$L$151)),"")</f>
        <v/>
      </c>
      <c r="R68" s="760"/>
      <c r="S68" s="761"/>
      <c r="T68" s="762"/>
      <c r="U68" s="354" t="str">
        <f t="shared" ref="U68" si="36">IF(T67="不適合","",IFERROR(ROUNDDOWN(Q68*M68,-3),""))</f>
        <v/>
      </c>
    </row>
    <row r="69" spans="1:21" ht="21" customHeight="1" thickTop="1">
      <c r="A69" s="356" t="s">
        <v>181</v>
      </c>
      <c r="B69" s="357"/>
      <c r="C69" s="362" t="s">
        <v>338</v>
      </c>
      <c r="D69" s="763"/>
      <c r="E69" s="363" t="s">
        <v>332</v>
      </c>
      <c r="F69" s="364"/>
      <c r="G69" s="324"/>
      <c r="J69" s="325"/>
      <c r="K69" s="326"/>
      <c r="L69" s="327"/>
      <c r="M69" s="328"/>
      <c r="N69" s="365" t="str">
        <f t="shared" si="1"/>
        <v/>
      </c>
      <c r="O69" s="764" t="str">
        <f>IF(N69="","",SUM(N69:N70))</f>
        <v/>
      </c>
      <c r="P69" s="363" t="str">
        <f t="shared" si="2"/>
        <v/>
      </c>
      <c r="Q69" s="366" t="str" cm="1">
        <f t="array" ref="Q69">IFERROR(_xlfn.XLOOKUP(P69,$F$148:$F$151,_xlfn.XLOOKUP(A69,$G$147:$L$147,$G$148:$L$151)),"")</f>
        <v/>
      </c>
      <c r="R69" s="765">
        <f>IFERROR(VLOOKUP(C69,$C$136:$E$142,3,FALSE),"")</f>
        <v>0.7</v>
      </c>
      <c r="S69" s="766" t="s">
        <v>333</v>
      </c>
      <c r="T69" s="767" t="str" cm="1">
        <f t="array" ref="T69">_xlfn.IFS(O69="","",O69&lt;R69,"不適合",O69&gt;=R69,"適合")</f>
        <v/>
      </c>
      <c r="U69" s="367" t="str">
        <f t="shared" ref="U69" si="37">IF(T69="不適合","",IFERROR(ROUNDDOWN(Q69*M69,-3),""))</f>
        <v/>
      </c>
    </row>
    <row r="70" spans="1:21" ht="21" customHeight="1">
      <c r="A70" s="356" t="s">
        <v>181</v>
      </c>
      <c r="B70" s="357"/>
      <c r="C70" s="322" t="s">
        <v>338</v>
      </c>
      <c r="D70" s="747"/>
      <c r="E70" s="331" t="s">
        <v>334</v>
      </c>
      <c r="F70" s="332"/>
      <c r="G70" s="332"/>
      <c r="J70" s="333"/>
      <c r="K70" s="337"/>
      <c r="L70" s="338"/>
      <c r="M70" s="339"/>
      <c r="N70" s="334" t="str">
        <f t="shared" si="1"/>
        <v/>
      </c>
      <c r="O70" s="749"/>
      <c r="P70" s="331" t="str">
        <f t="shared" si="2"/>
        <v/>
      </c>
      <c r="Q70" s="335" t="str" cm="1">
        <f t="array" ref="Q70">IFERROR(_xlfn.XLOOKUP(P70,$F$148:$F$151,_xlfn.XLOOKUP(A70,$G$147:$L$147,$G$148:$L$151)),"")</f>
        <v/>
      </c>
      <c r="R70" s="751"/>
      <c r="S70" s="753"/>
      <c r="T70" s="757"/>
      <c r="U70" s="336" t="str">
        <f t="shared" ref="U70" si="38">IF(T69="不適合","",IFERROR(ROUNDDOWN(Q70*M70,-3),""))</f>
        <v/>
      </c>
    </row>
    <row r="71" spans="1:21" ht="21" customHeight="1">
      <c r="A71" s="356" t="s">
        <v>181</v>
      </c>
      <c r="B71" s="357"/>
      <c r="C71" s="322" t="s">
        <v>338</v>
      </c>
      <c r="D71" s="746"/>
      <c r="E71" s="323" t="s">
        <v>332</v>
      </c>
      <c r="F71" s="324"/>
      <c r="G71" s="324"/>
      <c r="J71" s="325"/>
      <c r="K71" s="326"/>
      <c r="L71" s="327"/>
      <c r="M71" s="328"/>
      <c r="N71" s="329" t="str">
        <f t="shared" si="1"/>
        <v/>
      </c>
      <c r="O71" s="748" t="str">
        <f>IF(N71="","",SUM(N71:N72))</f>
        <v/>
      </c>
      <c r="P71" s="323" t="str">
        <f t="shared" si="2"/>
        <v/>
      </c>
      <c r="Q71" s="330" t="str" cm="1">
        <f t="array" ref="Q71">IFERROR(_xlfn.XLOOKUP(P71,$F$148:$F$151,_xlfn.XLOOKUP(A71,$G$147:$L$147,$G$148:$L$151)),"")</f>
        <v/>
      </c>
      <c r="R71" s="750">
        <f>IFERROR(VLOOKUP(C71,$C$136:$E$142,3,FALSE),"")</f>
        <v>0.7</v>
      </c>
      <c r="S71" s="752" t="s">
        <v>333</v>
      </c>
      <c r="T71" s="756" t="str" cm="1">
        <f t="array" ref="T71">_xlfn.IFS(O71="","",O71&lt;R71,"不適合",O71&gt;=R71,"適合")</f>
        <v/>
      </c>
      <c r="U71" s="294" t="str">
        <f t="shared" ref="U71" si="39">IF(T71="不適合","",IFERROR(ROUNDDOWN(Q71*M71,-3),""))</f>
        <v/>
      </c>
    </row>
    <row r="72" spans="1:21" ht="21" customHeight="1">
      <c r="A72" s="356" t="s">
        <v>181</v>
      </c>
      <c r="B72" s="357"/>
      <c r="C72" s="322" t="s">
        <v>338</v>
      </c>
      <c r="D72" s="747"/>
      <c r="E72" s="331" t="s">
        <v>334</v>
      </c>
      <c r="F72" s="332"/>
      <c r="G72" s="332"/>
      <c r="J72" s="333"/>
      <c r="K72" s="337"/>
      <c r="L72" s="338"/>
      <c r="M72" s="339"/>
      <c r="N72" s="334" t="str">
        <f t="shared" si="1"/>
        <v/>
      </c>
      <c r="O72" s="749"/>
      <c r="P72" s="331" t="str">
        <f t="shared" si="2"/>
        <v/>
      </c>
      <c r="Q72" s="335" t="str" cm="1">
        <f t="array" ref="Q72">IFERROR(_xlfn.XLOOKUP(P72,$F$148:$F$151,_xlfn.XLOOKUP(A72,$G$147:$L$147,$G$148:$L$151)),"")</f>
        <v/>
      </c>
      <c r="R72" s="751"/>
      <c r="S72" s="753"/>
      <c r="T72" s="757"/>
      <c r="U72" s="336" t="str">
        <f t="shared" ref="U72" si="40">IF(T71="不適合","",IFERROR(ROUNDDOWN(Q72*M72,-3),""))</f>
        <v/>
      </c>
    </row>
    <row r="73" spans="1:21" ht="21" customHeight="1">
      <c r="A73" s="356" t="s">
        <v>181</v>
      </c>
      <c r="B73" s="357"/>
      <c r="C73" s="322" t="s">
        <v>338</v>
      </c>
      <c r="D73" s="746"/>
      <c r="E73" s="323" t="s">
        <v>332</v>
      </c>
      <c r="F73" s="324"/>
      <c r="G73" s="324"/>
      <c r="J73" s="325"/>
      <c r="K73" s="326"/>
      <c r="L73" s="327"/>
      <c r="M73" s="328"/>
      <c r="N73" s="329" t="str">
        <f t="shared" si="1"/>
        <v/>
      </c>
      <c r="O73" s="748" t="str">
        <f>IF(N73="","",SUM(N73:N74))</f>
        <v/>
      </c>
      <c r="P73" s="323" t="str">
        <f t="shared" si="2"/>
        <v/>
      </c>
      <c r="Q73" s="330" t="str" cm="1">
        <f t="array" ref="Q73">IFERROR(_xlfn.XLOOKUP(P73,$F$148:$F$151,_xlfn.XLOOKUP(A73,$G$147:$L$147,$G$148:$L$151)),"")</f>
        <v/>
      </c>
      <c r="R73" s="750">
        <f>IFERROR(VLOOKUP(C73,$C$136:$E$142,3,FALSE),"")</f>
        <v>0.7</v>
      </c>
      <c r="S73" s="752" t="s">
        <v>333</v>
      </c>
      <c r="T73" s="756" t="str" cm="1">
        <f t="array" ref="T73">_xlfn.IFS(O73="","",O73&lt;R73,"不適合",O73&gt;=R73,"適合")</f>
        <v/>
      </c>
      <c r="U73" s="294" t="str">
        <f t="shared" ref="U73" si="41">IF(T73="不適合","",IFERROR(ROUNDDOWN(Q73*M73,-3),""))</f>
        <v/>
      </c>
    </row>
    <row r="74" spans="1:21" ht="21" customHeight="1">
      <c r="A74" s="356" t="s">
        <v>181</v>
      </c>
      <c r="B74" s="357"/>
      <c r="C74" s="322" t="s">
        <v>338</v>
      </c>
      <c r="D74" s="763"/>
      <c r="E74" s="368" t="s">
        <v>334</v>
      </c>
      <c r="F74" s="369"/>
      <c r="G74" s="332"/>
      <c r="J74" s="370"/>
      <c r="K74" s="371"/>
      <c r="L74" s="372"/>
      <c r="M74" s="373"/>
      <c r="N74" s="374" t="str">
        <f t="shared" si="1"/>
        <v/>
      </c>
      <c r="O74" s="764"/>
      <c r="P74" s="368" t="str">
        <f t="shared" si="2"/>
        <v/>
      </c>
      <c r="Q74" s="375" t="str" cm="1">
        <f t="array" ref="Q74">IFERROR(_xlfn.XLOOKUP(P74,$F$148:$F$151,_xlfn.XLOOKUP(A74,$G$147:$L$147,$G$148:$L$151)),"")</f>
        <v/>
      </c>
      <c r="R74" s="751"/>
      <c r="S74" s="770"/>
      <c r="T74" s="771"/>
      <c r="U74" s="376" t="str">
        <f t="shared" ref="U74" si="42">IF(T73="不適合","",IFERROR(ROUNDDOWN(Q74*M74,-3),""))</f>
        <v/>
      </c>
    </row>
    <row r="75" spans="1:21">
      <c r="C75" s="377"/>
      <c r="D75" s="377"/>
      <c r="E75" s="377"/>
      <c r="F75" s="377"/>
      <c r="G75" s="377"/>
      <c r="J75" s="377"/>
      <c r="K75" s="377"/>
      <c r="L75" s="377"/>
      <c r="M75" s="377"/>
      <c r="N75" s="377"/>
      <c r="O75" s="377"/>
      <c r="P75" s="377"/>
      <c r="Q75" s="377"/>
      <c r="R75" s="377"/>
      <c r="S75" s="377"/>
      <c r="T75" s="378"/>
      <c r="U75" s="377"/>
    </row>
    <row r="77" spans="1:21" ht="15" customHeight="1">
      <c r="C77" s="223" t="s">
        <v>339</v>
      </c>
    </row>
    <row r="78" spans="1:21" ht="45" customHeight="1">
      <c r="C78" s="379" t="s">
        <v>316</v>
      </c>
      <c r="D78" s="319" t="s">
        <v>340</v>
      </c>
      <c r="E78" s="318" t="s">
        <v>341</v>
      </c>
      <c r="F78" s="318" t="s">
        <v>319</v>
      </c>
      <c r="G78" s="224" t="s">
        <v>320</v>
      </c>
      <c r="H78" s="224" t="s">
        <v>342</v>
      </c>
      <c r="I78" s="224" t="s">
        <v>343</v>
      </c>
      <c r="J78" s="224" t="s">
        <v>344</v>
      </c>
      <c r="K78" s="245" t="s">
        <v>345</v>
      </c>
      <c r="L78" s="246"/>
      <c r="M78" s="319" t="s">
        <v>346</v>
      </c>
      <c r="N78" s="319" t="s">
        <v>347</v>
      </c>
      <c r="O78" s="379" t="s">
        <v>348</v>
      </c>
      <c r="P78" s="319" t="s">
        <v>327</v>
      </c>
      <c r="R78" s="768" t="s">
        <v>349</v>
      </c>
      <c r="S78" s="769"/>
      <c r="T78" s="320" t="s">
        <v>330</v>
      </c>
      <c r="U78" s="319" t="s">
        <v>331</v>
      </c>
    </row>
    <row r="79" spans="1:21" ht="15" customHeight="1">
      <c r="A79" s="380"/>
      <c r="C79" s="381"/>
      <c r="D79" s="362"/>
      <c r="E79" s="382"/>
      <c r="F79" s="382"/>
      <c r="G79" s="271"/>
      <c r="H79" s="271"/>
      <c r="I79" s="271"/>
      <c r="J79" s="271"/>
      <c r="K79" s="383" t="s">
        <v>350</v>
      </c>
      <c r="L79" s="383" t="s">
        <v>351</v>
      </c>
      <c r="M79" s="362"/>
      <c r="N79" s="362"/>
      <c r="O79" s="384"/>
      <c r="P79" s="362"/>
      <c r="R79" s="384"/>
      <c r="S79" s="385"/>
      <c r="T79" s="385"/>
      <c r="U79" s="362"/>
    </row>
    <row r="80" spans="1:21" ht="21" customHeight="1">
      <c r="A80" s="380" t="s">
        <v>292</v>
      </c>
      <c r="C80" s="386" t="s">
        <v>352</v>
      </c>
      <c r="D80" s="387"/>
      <c r="E80" s="388"/>
      <c r="F80" s="387"/>
      <c r="G80" s="389"/>
      <c r="H80" s="389"/>
      <c r="I80" s="389"/>
      <c r="J80" s="389"/>
      <c r="K80" s="309"/>
      <c r="L80" s="309"/>
      <c r="M80" s="390" t="str">
        <f>IF(K80*L80=0,"",K80*L80*10^-6)</f>
        <v/>
      </c>
      <c r="N80" s="391" t="str">
        <f t="shared" ref="N80:N99" si="43">IFERROR(VLOOKUP(M80+10^-9,$C$184:$F$187,4,TRUE),"")</f>
        <v/>
      </c>
      <c r="O80" s="392"/>
      <c r="P80" s="363" t="str">
        <f t="shared" ref="P80:P104" si="44">IFERROR(VLOOKUP(O80-10^-9,$C$175:$F$179,4,TRUE),"")</f>
        <v/>
      </c>
      <c r="R80" s="393">
        <v>2.2999999999999998</v>
      </c>
      <c r="S80" s="394" t="s">
        <v>353</v>
      </c>
      <c r="T80" s="395" t="str" cm="1">
        <f t="array" ref="T80">_xlfn.IFS(P80="","",P80="対象外","不適合",TRUE,"適合")</f>
        <v/>
      </c>
      <c r="U80" s="396" t="str">
        <f t="shared" ref="U80:U104" si="45">IFERROR(VLOOKUP(E80&amp;P80&amp;N80,$C$208:$D$271,2,FALSE),"")</f>
        <v/>
      </c>
    </row>
    <row r="81" spans="1:21" ht="21" customHeight="1">
      <c r="A81" s="380" t="s">
        <v>292</v>
      </c>
      <c r="C81" s="386" t="s">
        <v>352</v>
      </c>
      <c r="D81" s="387"/>
      <c r="E81" s="388"/>
      <c r="F81" s="387"/>
      <c r="G81" s="389"/>
      <c r="H81" s="389"/>
      <c r="I81" s="389"/>
      <c r="J81" s="389"/>
      <c r="K81" s="309"/>
      <c r="L81" s="309"/>
      <c r="M81" s="390" t="str">
        <f>IF(K81*L81=0,"",K81*L81*10^-6)</f>
        <v/>
      </c>
      <c r="N81" s="391" t="str">
        <f t="shared" si="43"/>
        <v/>
      </c>
      <c r="O81" s="392"/>
      <c r="P81" s="397" t="str">
        <f t="shared" si="44"/>
        <v/>
      </c>
      <c r="R81" s="398">
        <v>2.2999999999999998</v>
      </c>
      <c r="S81" s="399" t="s">
        <v>353</v>
      </c>
      <c r="T81" s="400" t="str" cm="1">
        <f t="array" ref="T81">_xlfn.IFS(P81="","",P81="対象外","不適合",TRUE,"適合")</f>
        <v/>
      </c>
      <c r="U81" s="401" t="str">
        <f t="shared" si="45"/>
        <v/>
      </c>
    </row>
    <row r="82" spans="1:21" ht="21" customHeight="1">
      <c r="A82" s="380" t="s">
        <v>292</v>
      </c>
      <c r="C82" s="386" t="s">
        <v>352</v>
      </c>
      <c r="D82" s="387"/>
      <c r="E82" s="388"/>
      <c r="F82" s="387"/>
      <c r="G82" s="389"/>
      <c r="H82" s="389"/>
      <c r="I82" s="389"/>
      <c r="J82" s="389"/>
      <c r="K82" s="309"/>
      <c r="L82" s="309"/>
      <c r="M82" s="390" t="str">
        <f t="shared" ref="M82:M104" si="46">IF(K82*L82=0,"",K82*L82*10^-6)</f>
        <v/>
      </c>
      <c r="N82" s="391" t="str">
        <f t="shared" si="43"/>
        <v/>
      </c>
      <c r="O82" s="392"/>
      <c r="P82" s="397" t="str">
        <f t="shared" si="44"/>
        <v/>
      </c>
      <c r="R82" s="398">
        <v>2.2999999999999998</v>
      </c>
      <c r="S82" s="399" t="s">
        <v>353</v>
      </c>
      <c r="T82" s="400" t="str" cm="1">
        <f t="array" ref="T82">_xlfn.IFS(P82="","",P82="対象外","不適合",TRUE,"適合")</f>
        <v/>
      </c>
      <c r="U82" s="401" t="str">
        <f t="shared" si="45"/>
        <v/>
      </c>
    </row>
    <row r="83" spans="1:21" ht="21" customHeight="1">
      <c r="A83" s="380" t="s">
        <v>292</v>
      </c>
      <c r="C83" s="386" t="s">
        <v>352</v>
      </c>
      <c r="D83" s="387"/>
      <c r="E83" s="388"/>
      <c r="F83" s="387"/>
      <c r="G83" s="389"/>
      <c r="H83" s="389"/>
      <c r="I83" s="389"/>
      <c r="J83" s="389"/>
      <c r="K83" s="309"/>
      <c r="L83" s="309"/>
      <c r="M83" s="390" t="str">
        <f t="shared" si="46"/>
        <v/>
      </c>
      <c r="N83" s="391" t="str">
        <f t="shared" si="43"/>
        <v/>
      </c>
      <c r="O83" s="392"/>
      <c r="P83" s="397" t="str">
        <f t="shared" si="44"/>
        <v/>
      </c>
      <c r="R83" s="398">
        <v>2.2999999999999998</v>
      </c>
      <c r="S83" s="399" t="s">
        <v>353</v>
      </c>
      <c r="T83" s="400" t="str" cm="1">
        <f t="array" ref="T83">_xlfn.IFS(P83="","",P83="対象外","不適合",TRUE,"適合")</f>
        <v/>
      </c>
      <c r="U83" s="401" t="str">
        <f t="shared" si="45"/>
        <v/>
      </c>
    </row>
    <row r="84" spans="1:21" ht="21" customHeight="1">
      <c r="A84" s="380" t="s">
        <v>292</v>
      </c>
      <c r="C84" s="386" t="s">
        <v>352</v>
      </c>
      <c r="D84" s="387"/>
      <c r="E84" s="388"/>
      <c r="F84" s="387"/>
      <c r="G84" s="389"/>
      <c r="H84" s="389"/>
      <c r="I84" s="389"/>
      <c r="J84" s="389"/>
      <c r="K84" s="309"/>
      <c r="L84" s="309"/>
      <c r="M84" s="390" t="str">
        <f t="shared" si="46"/>
        <v/>
      </c>
      <c r="N84" s="391" t="str">
        <f t="shared" si="43"/>
        <v/>
      </c>
      <c r="O84" s="392"/>
      <c r="P84" s="397" t="str">
        <f t="shared" si="44"/>
        <v/>
      </c>
      <c r="R84" s="398">
        <v>2.2999999999999998</v>
      </c>
      <c r="S84" s="399" t="s">
        <v>353</v>
      </c>
      <c r="T84" s="400" t="str" cm="1">
        <f t="array" ref="T84">_xlfn.IFS(P84="","",P84="対象外","不適合",TRUE,"適合")</f>
        <v/>
      </c>
      <c r="U84" s="401" t="str">
        <f t="shared" si="45"/>
        <v/>
      </c>
    </row>
    <row r="85" spans="1:21" ht="21" customHeight="1">
      <c r="A85" s="380" t="s">
        <v>292</v>
      </c>
      <c r="C85" s="386" t="s">
        <v>352</v>
      </c>
      <c r="D85" s="387"/>
      <c r="E85" s="388"/>
      <c r="F85" s="387"/>
      <c r="G85" s="389"/>
      <c r="H85" s="389"/>
      <c r="I85" s="389"/>
      <c r="J85" s="389"/>
      <c r="K85" s="309"/>
      <c r="L85" s="309"/>
      <c r="M85" s="390" t="str">
        <f t="shared" si="46"/>
        <v/>
      </c>
      <c r="N85" s="391" t="str">
        <f t="shared" si="43"/>
        <v/>
      </c>
      <c r="O85" s="392"/>
      <c r="P85" s="397" t="str">
        <f t="shared" si="44"/>
        <v/>
      </c>
      <c r="R85" s="398">
        <v>2.2999999999999998</v>
      </c>
      <c r="S85" s="399" t="s">
        <v>353</v>
      </c>
      <c r="T85" s="400" t="str" cm="1">
        <f t="array" ref="T85">_xlfn.IFS(P85="","",P85="対象外","不適合",TRUE,"適合")</f>
        <v/>
      </c>
      <c r="U85" s="401" t="str">
        <f t="shared" si="45"/>
        <v/>
      </c>
    </row>
    <row r="86" spans="1:21" ht="21" customHeight="1">
      <c r="A86" s="380" t="s">
        <v>292</v>
      </c>
      <c r="C86" s="386" t="s">
        <v>352</v>
      </c>
      <c r="D86" s="387"/>
      <c r="E86" s="388"/>
      <c r="F86" s="387"/>
      <c r="G86" s="389"/>
      <c r="H86" s="389"/>
      <c r="I86" s="389"/>
      <c r="J86" s="389"/>
      <c r="K86" s="309"/>
      <c r="L86" s="309"/>
      <c r="M86" s="390" t="str">
        <f t="shared" si="46"/>
        <v/>
      </c>
      <c r="N86" s="391" t="str">
        <f t="shared" si="43"/>
        <v/>
      </c>
      <c r="O86" s="392"/>
      <c r="P86" s="397" t="str">
        <f t="shared" si="44"/>
        <v/>
      </c>
      <c r="R86" s="398">
        <v>2.2999999999999998</v>
      </c>
      <c r="S86" s="399" t="s">
        <v>353</v>
      </c>
      <c r="T86" s="400" t="str" cm="1">
        <f t="array" ref="T86">_xlfn.IFS(P86="","",P86="対象外","不適合",TRUE,"適合")</f>
        <v/>
      </c>
      <c r="U86" s="401" t="str">
        <f t="shared" si="45"/>
        <v/>
      </c>
    </row>
    <row r="87" spans="1:21" ht="21" customHeight="1">
      <c r="A87" s="380" t="s">
        <v>292</v>
      </c>
      <c r="C87" s="386" t="s">
        <v>352</v>
      </c>
      <c r="D87" s="387"/>
      <c r="E87" s="388"/>
      <c r="F87" s="387"/>
      <c r="G87" s="389"/>
      <c r="H87" s="389"/>
      <c r="I87" s="389"/>
      <c r="J87" s="389"/>
      <c r="K87" s="309"/>
      <c r="L87" s="309"/>
      <c r="M87" s="390" t="str">
        <f t="shared" si="46"/>
        <v/>
      </c>
      <c r="N87" s="391" t="str">
        <f t="shared" si="43"/>
        <v/>
      </c>
      <c r="O87" s="392"/>
      <c r="P87" s="397" t="str">
        <f t="shared" si="44"/>
        <v/>
      </c>
      <c r="R87" s="398">
        <v>2.2999999999999998</v>
      </c>
      <c r="S87" s="399" t="s">
        <v>353</v>
      </c>
      <c r="T87" s="400" t="str" cm="1">
        <f t="array" ref="T87">_xlfn.IFS(P87="","",P87="対象外","不適合",TRUE,"適合")</f>
        <v/>
      </c>
      <c r="U87" s="401" t="str">
        <f t="shared" si="45"/>
        <v/>
      </c>
    </row>
    <row r="88" spans="1:21" ht="21" customHeight="1">
      <c r="A88" s="380" t="s">
        <v>292</v>
      </c>
      <c r="C88" s="386" t="s">
        <v>352</v>
      </c>
      <c r="D88" s="387"/>
      <c r="E88" s="388"/>
      <c r="F88" s="387"/>
      <c r="G88" s="389"/>
      <c r="H88" s="389"/>
      <c r="I88" s="389"/>
      <c r="J88" s="389"/>
      <c r="K88" s="309"/>
      <c r="L88" s="309"/>
      <c r="M88" s="390" t="str">
        <f t="shared" si="46"/>
        <v/>
      </c>
      <c r="N88" s="391" t="str">
        <f t="shared" si="43"/>
        <v/>
      </c>
      <c r="O88" s="392"/>
      <c r="P88" s="397" t="str">
        <f t="shared" si="44"/>
        <v/>
      </c>
      <c r="R88" s="398">
        <v>2.2999999999999998</v>
      </c>
      <c r="S88" s="399" t="s">
        <v>353</v>
      </c>
      <c r="T88" s="400" t="str" cm="1">
        <f t="array" ref="T88">_xlfn.IFS(P88="","",P88="対象外","不適合",TRUE,"適合")</f>
        <v/>
      </c>
      <c r="U88" s="401" t="str">
        <f t="shared" si="45"/>
        <v/>
      </c>
    </row>
    <row r="89" spans="1:21" ht="21" customHeight="1">
      <c r="A89" s="380" t="s">
        <v>292</v>
      </c>
      <c r="C89" s="386" t="s">
        <v>352</v>
      </c>
      <c r="D89" s="387"/>
      <c r="E89" s="388"/>
      <c r="F89" s="387"/>
      <c r="G89" s="389"/>
      <c r="H89" s="389"/>
      <c r="I89" s="389"/>
      <c r="J89" s="389"/>
      <c r="K89" s="309"/>
      <c r="L89" s="309"/>
      <c r="M89" s="390" t="str">
        <f t="shared" si="46"/>
        <v/>
      </c>
      <c r="N89" s="391" t="str">
        <f t="shared" si="43"/>
        <v/>
      </c>
      <c r="O89" s="392"/>
      <c r="P89" s="397" t="str">
        <f t="shared" si="44"/>
        <v/>
      </c>
      <c r="R89" s="398">
        <v>2.2999999999999998</v>
      </c>
      <c r="S89" s="399" t="s">
        <v>353</v>
      </c>
      <c r="T89" s="400" t="str" cm="1">
        <f t="array" ref="T89">_xlfn.IFS(P89="","",P89="対象外","不適合",TRUE,"適合")</f>
        <v/>
      </c>
      <c r="U89" s="401" t="str">
        <f t="shared" si="45"/>
        <v/>
      </c>
    </row>
    <row r="90" spans="1:21" ht="21" customHeight="1">
      <c r="A90" s="380" t="s">
        <v>292</v>
      </c>
      <c r="C90" s="386" t="s">
        <v>352</v>
      </c>
      <c r="D90" s="387"/>
      <c r="E90" s="388"/>
      <c r="F90" s="387"/>
      <c r="G90" s="389"/>
      <c r="H90" s="389"/>
      <c r="I90" s="389"/>
      <c r="J90" s="389"/>
      <c r="K90" s="309"/>
      <c r="L90" s="309"/>
      <c r="M90" s="390" t="str">
        <f t="shared" si="46"/>
        <v/>
      </c>
      <c r="N90" s="391" t="str">
        <f t="shared" si="43"/>
        <v/>
      </c>
      <c r="O90" s="392"/>
      <c r="P90" s="397" t="str">
        <f t="shared" si="44"/>
        <v/>
      </c>
      <c r="R90" s="398">
        <v>2.2999999999999998</v>
      </c>
      <c r="S90" s="399" t="s">
        <v>353</v>
      </c>
      <c r="T90" s="400" t="str" cm="1">
        <f t="array" ref="T90">_xlfn.IFS(P90="","",P90="対象外","不適合",TRUE,"適合")</f>
        <v/>
      </c>
      <c r="U90" s="401" t="str">
        <f t="shared" si="45"/>
        <v/>
      </c>
    </row>
    <row r="91" spans="1:21" ht="21" customHeight="1">
      <c r="A91" s="380" t="s">
        <v>292</v>
      </c>
      <c r="C91" s="386" t="s">
        <v>352</v>
      </c>
      <c r="D91" s="387"/>
      <c r="E91" s="388"/>
      <c r="F91" s="387"/>
      <c r="G91" s="389"/>
      <c r="H91" s="389"/>
      <c r="I91" s="389"/>
      <c r="J91" s="389"/>
      <c r="K91" s="309"/>
      <c r="L91" s="309"/>
      <c r="M91" s="390" t="str">
        <f t="shared" si="46"/>
        <v/>
      </c>
      <c r="N91" s="391" t="str">
        <f t="shared" si="43"/>
        <v/>
      </c>
      <c r="O91" s="392"/>
      <c r="P91" s="397" t="str">
        <f t="shared" si="44"/>
        <v/>
      </c>
      <c r="R91" s="398">
        <v>2.2999999999999998</v>
      </c>
      <c r="S91" s="399" t="s">
        <v>353</v>
      </c>
      <c r="T91" s="400" t="str" cm="1">
        <f t="array" ref="T91">_xlfn.IFS(P91="","",P91="対象外","不適合",TRUE,"適合")</f>
        <v/>
      </c>
      <c r="U91" s="401" t="str">
        <f t="shared" si="45"/>
        <v/>
      </c>
    </row>
    <row r="92" spans="1:21" ht="21" customHeight="1">
      <c r="A92" s="380" t="s">
        <v>292</v>
      </c>
      <c r="C92" s="386" t="s">
        <v>352</v>
      </c>
      <c r="D92" s="387"/>
      <c r="E92" s="388"/>
      <c r="F92" s="387"/>
      <c r="G92" s="389"/>
      <c r="H92" s="389"/>
      <c r="I92" s="389"/>
      <c r="J92" s="389"/>
      <c r="K92" s="309"/>
      <c r="L92" s="309"/>
      <c r="M92" s="390" t="str">
        <f t="shared" si="46"/>
        <v/>
      </c>
      <c r="N92" s="391" t="str">
        <f t="shared" si="43"/>
        <v/>
      </c>
      <c r="O92" s="392"/>
      <c r="P92" s="397" t="str">
        <f t="shared" si="44"/>
        <v/>
      </c>
      <c r="R92" s="398">
        <v>2.2999999999999998</v>
      </c>
      <c r="S92" s="399" t="s">
        <v>353</v>
      </c>
      <c r="T92" s="400" t="str" cm="1">
        <f t="array" ref="T92">_xlfn.IFS(P92="","",P92="対象外","不適合",TRUE,"適合")</f>
        <v/>
      </c>
      <c r="U92" s="401" t="str">
        <f t="shared" si="45"/>
        <v/>
      </c>
    </row>
    <row r="93" spans="1:21" ht="21" customHeight="1">
      <c r="A93" s="380" t="s">
        <v>292</v>
      </c>
      <c r="C93" s="386" t="s">
        <v>352</v>
      </c>
      <c r="D93" s="387"/>
      <c r="E93" s="388"/>
      <c r="F93" s="387"/>
      <c r="G93" s="389"/>
      <c r="H93" s="389"/>
      <c r="I93" s="389"/>
      <c r="J93" s="389"/>
      <c r="K93" s="309"/>
      <c r="L93" s="309"/>
      <c r="M93" s="390" t="str">
        <f t="shared" si="46"/>
        <v/>
      </c>
      <c r="N93" s="391" t="str">
        <f t="shared" si="43"/>
        <v/>
      </c>
      <c r="O93" s="392"/>
      <c r="P93" s="397" t="str">
        <f t="shared" si="44"/>
        <v/>
      </c>
      <c r="R93" s="398">
        <v>2.2999999999999998</v>
      </c>
      <c r="S93" s="399" t="s">
        <v>353</v>
      </c>
      <c r="T93" s="400" t="str" cm="1">
        <f t="array" ref="T93">_xlfn.IFS(P93="","",P93="対象外","不適合",TRUE,"適合")</f>
        <v/>
      </c>
      <c r="U93" s="401" t="str">
        <f t="shared" si="45"/>
        <v/>
      </c>
    </row>
    <row r="94" spans="1:21" ht="21" customHeight="1">
      <c r="A94" s="380" t="s">
        <v>292</v>
      </c>
      <c r="C94" s="386" t="s">
        <v>352</v>
      </c>
      <c r="D94" s="387"/>
      <c r="E94" s="388"/>
      <c r="F94" s="387"/>
      <c r="G94" s="389"/>
      <c r="H94" s="389"/>
      <c r="I94" s="389"/>
      <c r="J94" s="389"/>
      <c r="K94" s="309"/>
      <c r="L94" s="309"/>
      <c r="M94" s="390" t="str">
        <f t="shared" si="46"/>
        <v/>
      </c>
      <c r="N94" s="391" t="str">
        <f t="shared" si="43"/>
        <v/>
      </c>
      <c r="O94" s="392"/>
      <c r="P94" s="397" t="str">
        <f t="shared" si="44"/>
        <v/>
      </c>
      <c r="R94" s="398">
        <v>2.2999999999999998</v>
      </c>
      <c r="S94" s="399" t="s">
        <v>353</v>
      </c>
      <c r="T94" s="400" t="str" cm="1">
        <f t="array" ref="T94">_xlfn.IFS(P94="","",P94="対象外","不適合",TRUE,"適合")</f>
        <v/>
      </c>
      <c r="U94" s="401" t="str">
        <f t="shared" si="45"/>
        <v/>
      </c>
    </row>
    <row r="95" spans="1:21" ht="21" customHeight="1">
      <c r="A95" s="380" t="s">
        <v>292</v>
      </c>
      <c r="C95" s="386" t="s">
        <v>352</v>
      </c>
      <c r="D95" s="387"/>
      <c r="E95" s="388"/>
      <c r="F95" s="387"/>
      <c r="G95" s="389"/>
      <c r="H95" s="389"/>
      <c r="I95" s="389"/>
      <c r="J95" s="389"/>
      <c r="K95" s="309"/>
      <c r="L95" s="309"/>
      <c r="M95" s="390" t="str">
        <f t="shared" si="46"/>
        <v/>
      </c>
      <c r="N95" s="391" t="str">
        <f t="shared" si="43"/>
        <v/>
      </c>
      <c r="O95" s="392"/>
      <c r="P95" s="397" t="str">
        <f t="shared" si="44"/>
        <v/>
      </c>
      <c r="R95" s="398">
        <v>2.2999999999999998</v>
      </c>
      <c r="S95" s="399" t="s">
        <v>353</v>
      </c>
      <c r="T95" s="400" t="str" cm="1">
        <f t="array" ref="T95">_xlfn.IFS(P95="","",P95="対象外","不適合",TRUE,"適合")</f>
        <v/>
      </c>
      <c r="U95" s="401" t="str">
        <f t="shared" si="45"/>
        <v/>
      </c>
    </row>
    <row r="96" spans="1:21" ht="21" customHeight="1">
      <c r="A96" s="380" t="s">
        <v>292</v>
      </c>
      <c r="C96" s="386" t="s">
        <v>352</v>
      </c>
      <c r="D96" s="387"/>
      <c r="E96" s="388"/>
      <c r="F96" s="387"/>
      <c r="G96" s="389"/>
      <c r="H96" s="389"/>
      <c r="I96" s="389"/>
      <c r="J96" s="389"/>
      <c r="K96" s="309"/>
      <c r="L96" s="309"/>
      <c r="M96" s="390" t="str">
        <f t="shared" si="46"/>
        <v/>
      </c>
      <c r="N96" s="391" t="str">
        <f t="shared" si="43"/>
        <v/>
      </c>
      <c r="O96" s="392"/>
      <c r="P96" s="397" t="str">
        <f t="shared" si="44"/>
        <v/>
      </c>
      <c r="R96" s="398">
        <v>2.2999999999999998</v>
      </c>
      <c r="S96" s="399" t="s">
        <v>353</v>
      </c>
      <c r="T96" s="400" t="str" cm="1">
        <f t="array" ref="T96">_xlfn.IFS(P96="","",P96="対象外","不適合",TRUE,"適合")</f>
        <v/>
      </c>
      <c r="U96" s="401" t="str">
        <f t="shared" si="45"/>
        <v/>
      </c>
    </row>
    <row r="97" spans="1:21" ht="21" customHeight="1">
      <c r="A97" s="380" t="s">
        <v>292</v>
      </c>
      <c r="C97" s="386" t="s">
        <v>352</v>
      </c>
      <c r="D97" s="387"/>
      <c r="E97" s="388"/>
      <c r="F97" s="387"/>
      <c r="G97" s="389"/>
      <c r="H97" s="389"/>
      <c r="I97" s="389"/>
      <c r="J97" s="389"/>
      <c r="K97" s="309"/>
      <c r="L97" s="309"/>
      <c r="M97" s="390" t="str">
        <f t="shared" si="46"/>
        <v/>
      </c>
      <c r="N97" s="391" t="str">
        <f t="shared" si="43"/>
        <v/>
      </c>
      <c r="O97" s="392"/>
      <c r="P97" s="397" t="str">
        <f t="shared" si="44"/>
        <v/>
      </c>
      <c r="R97" s="398">
        <v>2.2999999999999998</v>
      </c>
      <c r="S97" s="399" t="s">
        <v>353</v>
      </c>
      <c r="T97" s="400" t="str" cm="1">
        <f t="array" ref="T97">_xlfn.IFS(P97="","",P97="対象外","不適合",TRUE,"適合")</f>
        <v/>
      </c>
      <c r="U97" s="401" t="str">
        <f t="shared" si="45"/>
        <v/>
      </c>
    </row>
    <row r="98" spans="1:21" ht="21" customHeight="1">
      <c r="A98" s="380" t="s">
        <v>292</v>
      </c>
      <c r="C98" s="386" t="s">
        <v>352</v>
      </c>
      <c r="D98" s="387"/>
      <c r="E98" s="388"/>
      <c r="F98" s="387"/>
      <c r="G98" s="389"/>
      <c r="H98" s="389"/>
      <c r="I98" s="389"/>
      <c r="J98" s="389"/>
      <c r="K98" s="309"/>
      <c r="L98" s="309"/>
      <c r="M98" s="390" t="str">
        <f t="shared" si="46"/>
        <v/>
      </c>
      <c r="N98" s="391" t="str">
        <f t="shared" si="43"/>
        <v/>
      </c>
      <c r="O98" s="392"/>
      <c r="P98" s="397" t="str">
        <f t="shared" si="44"/>
        <v/>
      </c>
      <c r="R98" s="398">
        <v>2.2999999999999998</v>
      </c>
      <c r="S98" s="399" t="s">
        <v>353</v>
      </c>
      <c r="T98" s="400" t="str" cm="1">
        <f t="array" ref="T98">_xlfn.IFS(P98="","",P98="対象外","不適合",TRUE,"適合")</f>
        <v/>
      </c>
      <c r="U98" s="401" t="str">
        <f t="shared" si="45"/>
        <v/>
      </c>
    </row>
    <row r="99" spans="1:21" ht="21" customHeight="1" thickBot="1">
      <c r="A99" s="380" t="s">
        <v>292</v>
      </c>
      <c r="C99" s="402" t="s">
        <v>352</v>
      </c>
      <c r="D99" s="403"/>
      <c r="E99" s="404"/>
      <c r="F99" s="403"/>
      <c r="G99" s="405"/>
      <c r="H99" s="405"/>
      <c r="I99" s="405"/>
      <c r="J99" s="405"/>
      <c r="K99" s="406"/>
      <c r="L99" s="406"/>
      <c r="M99" s="407" t="str">
        <f t="shared" si="46"/>
        <v/>
      </c>
      <c r="N99" s="408" t="str">
        <f t="shared" si="43"/>
        <v/>
      </c>
      <c r="O99" s="409"/>
      <c r="P99" s="410" t="str">
        <f t="shared" si="44"/>
        <v/>
      </c>
      <c r="R99" s="411">
        <v>2.2999999999999998</v>
      </c>
      <c r="S99" s="412" t="s">
        <v>353</v>
      </c>
      <c r="T99" s="413" t="str" cm="1">
        <f t="array" ref="T99">_xlfn.IFS(P99="","",P99="対象外","不適合",TRUE,"適合")</f>
        <v/>
      </c>
      <c r="U99" s="414" t="str">
        <f t="shared" si="45"/>
        <v/>
      </c>
    </row>
    <row r="100" spans="1:21" ht="21" customHeight="1" thickTop="1">
      <c r="A100" s="380" t="s">
        <v>292</v>
      </c>
      <c r="C100" s="381" t="s">
        <v>354</v>
      </c>
      <c r="D100" s="415"/>
      <c r="E100" s="279" t="s">
        <v>355</v>
      </c>
      <c r="F100" s="415"/>
      <c r="G100" s="389"/>
      <c r="H100" s="389" t="s">
        <v>33</v>
      </c>
      <c r="I100" s="389"/>
      <c r="J100" s="389"/>
      <c r="K100" s="309"/>
      <c r="L100" s="309"/>
      <c r="M100" s="390" t="str">
        <f t="shared" si="46"/>
        <v/>
      </c>
      <c r="N100" s="391" t="str">
        <f>IFERROR(VLOOKUP(M100+10^-9,$C$191:$F$194,4,TRUE),"")</f>
        <v/>
      </c>
      <c r="O100" s="416"/>
      <c r="P100" s="279" t="str">
        <f t="shared" si="44"/>
        <v/>
      </c>
      <c r="R100" s="393">
        <v>2.2999999999999998</v>
      </c>
      <c r="S100" s="394" t="s">
        <v>353</v>
      </c>
      <c r="T100" s="395" t="str" cm="1">
        <f t="array" ref="T100">_xlfn.IFS(P100="","",P100="対象外","不適合",TRUE,"適合")</f>
        <v/>
      </c>
      <c r="U100" s="396" t="str">
        <f t="shared" si="45"/>
        <v/>
      </c>
    </row>
    <row r="101" spans="1:21" ht="21" customHeight="1">
      <c r="A101" s="380" t="s">
        <v>292</v>
      </c>
      <c r="C101" s="386" t="s">
        <v>354</v>
      </c>
      <c r="D101" s="387"/>
      <c r="E101" s="279" t="s">
        <v>355</v>
      </c>
      <c r="F101" s="387"/>
      <c r="G101" s="389"/>
      <c r="H101" s="389" t="s">
        <v>33</v>
      </c>
      <c r="I101" s="389"/>
      <c r="J101" s="389"/>
      <c r="K101" s="309"/>
      <c r="L101" s="309"/>
      <c r="M101" s="390" t="str">
        <f t="shared" si="46"/>
        <v/>
      </c>
      <c r="N101" s="391" t="str">
        <f>IFERROR(VLOOKUP(M101+10^-9,$C$191:$F$194,4,TRUE),"")</f>
        <v/>
      </c>
      <c r="O101" s="392"/>
      <c r="P101" s="397" t="str">
        <f t="shared" si="44"/>
        <v/>
      </c>
      <c r="R101" s="398">
        <v>2.2999999999999998</v>
      </c>
      <c r="S101" s="399" t="s">
        <v>353</v>
      </c>
      <c r="T101" s="400" t="str" cm="1">
        <f t="array" ref="T101">_xlfn.IFS(P101="","",P101="対象外","不適合",TRUE,"適合")</f>
        <v/>
      </c>
      <c r="U101" s="401" t="str">
        <f t="shared" si="45"/>
        <v/>
      </c>
    </row>
    <row r="102" spans="1:21" ht="21" customHeight="1">
      <c r="A102" s="380" t="s">
        <v>292</v>
      </c>
      <c r="C102" s="386" t="s">
        <v>354</v>
      </c>
      <c r="D102" s="387"/>
      <c r="E102" s="279" t="s">
        <v>355</v>
      </c>
      <c r="F102" s="387"/>
      <c r="G102" s="389"/>
      <c r="H102" s="389" t="s">
        <v>33</v>
      </c>
      <c r="I102" s="389"/>
      <c r="J102" s="389"/>
      <c r="K102" s="309"/>
      <c r="L102" s="309"/>
      <c r="M102" s="390" t="str">
        <f t="shared" si="46"/>
        <v/>
      </c>
      <c r="N102" s="391" t="str">
        <f>IFERROR(VLOOKUP(M102+10^-9,$C$191:$F$194,4,TRUE),"")</f>
        <v/>
      </c>
      <c r="O102" s="392"/>
      <c r="P102" s="397" t="str">
        <f t="shared" si="44"/>
        <v/>
      </c>
      <c r="R102" s="398">
        <v>2.2999999999999998</v>
      </c>
      <c r="S102" s="399" t="s">
        <v>353</v>
      </c>
      <c r="T102" s="400" t="str" cm="1">
        <f t="array" ref="T102">_xlfn.IFS(P102="","",P102="対象外","不適合",TRUE,"適合")</f>
        <v/>
      </c>
      <c r="U102" s="401" t="str">
        <f t="shared" si="45"/>
        <v/>
      </c>
    </row>
    <row r="103" spans="1:21" ht="21" customHeight="1">
      <c r="A103" s="380" t="s">
        <v>292</v>
      </c>
      <c r="C103" s="386" t="s">
        <v>354</v>
      </c>
      <c r="D103" s="387"/>
      <c r="E103" s="279" t="s">
        <v>355</v>
      </c>
      <c r="F103" s="387"/>
      <c r="G103" s="389"/>
      <c r="H103" s="389" t="s">
        <v>33</v>
      </c>
      <c r="I103" s="389"/>
      <c r="J103" s="389"/>
      <c r="K103" s="309"/>
      <c r="L103" s="309"/>
      <c r="M103" s="390" t="str">
        <f t="shared" si="46"/>
        <v/>
      </c>
      <c r="N103" s="391" t="str">
        <f>IFERROR(VLOOKUP(M103+10^-9,$C$191:$F$194,4,TRUE),"")</f>
        <v/>
      </c>
      <c r="O103" s="392"/>
      <c r="P103" s="397" t="str">
        <f t="shared" si="44"/>
        <v/>
      </c>
      <c r="R103" s="398">
        <v>2.2999999999999998</v>
      </c>
      <c r="S103" s="399" t="s">
        <v>353</v>
      </c>
      <c r="T103" s="400" t="str" cm="1">
        <f t="array" ref="T103">_xlfn.IFS(P103="","",P103="対象外","不適合",TRUE,"適合")</f>
        <v/>
      </c>
      <c r="U103" s="401" t="str">
        <f t="shared" si="45"/>
        <v/>
      </c>
    </row>
    <row r="104" spans="1:21" ht="21" customHeight="1">
      <c r="A104" s="380" t="s">
        <v>292</v>
      </c>
      <c r="C104" s="386" t="s">
        <v>354</v>
      </c>
      <c r="D104" s="387"/>
      <c r="E104" s="279" t="s">
        <v>355</v>
      </c>
      <c r="F104" s="387"/>
      <c r="G104" s="389"/>
      <c r="H104" s="389" t="s">
        <v>33</v>
      </c>
      <c r="I104" s="389"/>
      <c r="J104" s="389"/>
      <c r="K104" s="309"/>
      <c r="L104" s="309"/>
      <c r="M104" s="390" t="str">
        <f t="shared" si="46"/>
        <v/>
      </c>
      <c r="N104" s="391" t="str">
        <f>IFERROR(VLOOKUP(M104+10^-9,$C$191:$F$194,4,TRUE),"")</f>
        <v/>
      </c>
      <c r="O104" s="392"/>
      <c r="P104" s="397" t="str">
        <f t="shared" si="44"/>
        <v/>
      </c>
      <c r="R104" s="398">
        <v>2.2999999999999998</v>
      </c>
      <c r="S104" s="399" t="s">
        <v>353</v>
      </c>
      <c r="T104" s="400" t="str" cm="1">
        <f t="array" ref="T104">_xlfn.IFS(P104="","",P104="対象外","不適合",TRUE,"適合")</f>
        <v/>
      </c>
      <c r="U104" s="401" t="str">
        <f t="shared" si="45"/>
        <v/>
      </c>
    </row>
    <row r="105" spans="1:21" ht="15" customHeight="1"/>
    <row r="106" spans="1:21" ht="15" customHeight="1">
      <c r="C106" s="223" t="s">
        <v>356</v>
      </c>
    </row>
    <row r="107" spans="1:21" ht="60" customHeight="1">
      <c r="C107" s="386" t="s">
        <v>316</v>
      </c>
      <c r="D107" s="417" t="s">
        <v>340</v>
      </c>
      <c r="F107" s="245" t="s">
        <v>319</v>
      </c>
      <c r="G107" s="322" t="s">
        <v>320</v>
      </c>
      <c r="O107" s="417" t="s">
        <v>348</v>
      </c>
      <c r="P107" s="417" t="s">
        <v>327</v>
      </c>
      <c r="R107" s="744" t="s">
        <v>349</v>
      </c>
      <c r="S107" s="745"/>
      <c r="T107" s="320" t="s">
        <v>330</v>
      </c>
    </row>
    <row r="108" spans="1:21" ht="21" customHeight="1">
      <c r="A108" s="5" t="s">
        <v>293</v>
      </c>
      <c r="C108" s="418" t="s">
        <v>293</v>
      </c>
      <c r="D108" s="387"/>
      <c r="F108" s="100"/>
      <c r="G108" s="419"/>
      <c r="O108" s="392"/>
      <c r="P108" s="420" t="str" cm="1">
        <f t="array" ref="P108">_xlfn.IFS(O108="","",O108&lt;=R108,"対象",TRUE,"対象外")</f>
        <v/>
      </c>
      <c r="R108" s="421">
        <v>2.2999999999999998</v>
      </c>
      <c r="S108" s="422" t="s">
        <v>353</v>
      </c>
      <c r="T108" s="400" t="str" cm="1">
        <f t="array" ref="T108">_xlfn.IFS(P108="","",P108="対象外","不適合",TRUE,"適合")</f>
        <v/>
      </c>
    </row>
    <row r="109" spans="1:21" ht="21" customHeight="1">
      <c r="A109" s="5" t="s">
        <v>293</v>
      </c>
      <c r="C109" s="418" t="s">
        <v>293</v>
      </c>
      <c r="D109" s="387"/>
      <c r="F109" s="387"/>
      <c r="G109" s="419"/>
      <c r="O109" s="392"/>
      <c r="P109" s="420" t="str" cm="1">
        <f t="array" ref="P109">_xlfn.IFS(O109="","",O109&lt;=R109,"対象",TRUE,"対象外")</f>
        <v/>
      </c>
      <c r="R109" s="423">
        <v>2.2999999999999998</v>
      </c>
      <c r="S109" s="424" t="s">
        <v>353</v>
      </c>
      <c r="T109" s="400" t="str" cm="1">
        <f t="array" ref="T109">_xlfn.IFS(P109="","",P109="対象外","不適合",TRUE,"適合")</f>
        <v/>
      </c>
    </row>
    <row r="110" spans="1:21" ht="21" customHeight="1">
      <c r="A110" s="5" t="s">
        <v>293</v>
      </c>
      <c r="C110" s="418" t="s">
        <v>293</v>
      </c>
      <c r="D110" s="387"/>
      <c r="F110" s="387"/>
      <c r="G110" s="419"/>
      <c r="O110" s="392"/>
      <c r="P110" s="420" t="str" cm="1">
        <f t="array" ref="P110">_xlfn.IFS(O110="","",O110&lt;=R110,"対象",TRUE,"対象外")</f>
        <v/>
      </c>
      <c r="R110" s="393">
        <v>2.2999999999999998</v>
      </c>
      <c r="S110" s="394" t="s">
        <v>353</v>
      </c>
      <c r="T110" s="425" t="str" cm="1">
        <f t="array" ref="T110">_xlfn.IFS(P110="","",P110="対象外","不適合",TRUE,"適合")</f>
        <v/>
      </c>
    </row>
    <row r="111" spans="1:21" ht="15" customHeight="1">
      <c r="C111" s="28"/>
    </row>
    <row r="112" spans="1:21" ht="15" customHeight="1">
      <c r="C112" s="28"/>
    </row>
    <row r="113" spans="3:14" hidden="1">
      <c r="C113" s="5" t="s">
        <v>288</v>
      </c>
      <c r="D113" s="5" t="s">
        <v>357</v>
      </c>
      <c r="F113" s="5" t="s">
        <v>357</v>
      </c>
    </row>
    <row r="114" spans="3:14" hidden="1">
      <c r="C114" s="28" t="s">
        <v>358</v>
      </c>
      <c r="D114" s="28" t="s">
        <v>359</v>
      </c>
      <c r="F114" s="28" t="s">
        <v>360</v>
      </c>
    </row>
    <row r="115" spans="3:14" hidden="1">
      <c r="C115" s="28" t="s">
        <v>361</v>
      </c>
      <c r="D115" s="28" t="s">
        <v>362</v>
      </c>
      <c r="F115" s="28" t="s">
        <v>363</v>
      </c>
    </row>
    <row r="116" spans="3:14" hidden="1">
      <c r="C116" s="28" t="s">
        <v>74</v>
      </c>
      <c r="D116" s="28" t="s">
        <v>364</v>
      </c>
      <c r="F116" s="28" t="s">
        <v>365</v>
      </c>
      <c r="K116" s="418"/>
      <c r="L116" s="418" t="s">
        <v>366</v>
      </c>
    </row>
    <row r="117" spans="3:14" hidden="1">
      <c r="D117" s="28" t="s">
        <v>367</v>
      </c>
      <c r="F117" s="28" t="s">
        <v>355</v>
      </c>
      <c r="K117" s="418" t="s">
        <v>290</v>
      </c>
      <c r="L117" s="426">
        <f>IF(E12="○",1,0)</f>
        <v>0</v>
      </c>
    </row>
    <row r="118" spans="3:14" hidden="1">
      <c r="D118" s="28" t="s">
        <v>368</v>
      </c>
      <c r="F118" s="28"/>
      <c r="K118" s="418" t="s">
        <v>291</v>
      </c>
      <c r="L118" s="426">
        <f>IF(E13="○",1,0)</f>
        <v>0</v>
      </c>
    </row>
    <row r="119" spans="3:14" hidden="1">
      <c r="D119" s="28" t="s">
        <v>369</v>
      </c>
      <c r="K119" s="418" t="s">
        <v>181</v>
      </c>
      <c r="L119" s="426">
        <f>IF(E14="○",1,0)</f>
        <v>0</v>
      </c>
    </row>
    <row r="120" spans="3:14" hidden="1">
      <c r="K120" s="418" t="s">
        <v>292</v>
      </c>
      <c r="L120" s="426">
        <f>IF(E15="○",1,0)</f>
        <v>0</v>
      </c>
      <c r="M120" s="300" t="str">
        <f>L117&amp;L118&amp;L119&amp;L120</f>
        <v>0000</v>
      </c>
    </row>
    <row r="121" spans="3:14" hidden="1">
      <c r="C121" s="5" t="s">
        <v>370</v>
      </c>
    </row>
    <row r="122" spans="3:14" ht="27" hidden="1">
      <c r="C122" s="248" t="s">
        <v>371</v>
      </c>
      <c r="D122" s="427" t="s">
        <v>372</v>
      </c>
      <c r="E122" s="397" t="s">
        <v>373</v>
      </c>
      <c r="F122" s="397" t="s">
        <v>374</v>
      </c>
      <c r="G122" s="397" t="s">
        <v>375</v>
      </c>
      <c r="H122" s="428"/>
      <c r="I122" s="428"/>
      <c r="J122" s="428"/>
      <c r="K122" s="428" t="s">
        <v>376</v>
      </c>
      <c r="L122" s="429" t="s">
        <v>377</v>
      </c>
    </row>
    <row r="123" spans="3:14" hidden="1">
      <c r="C123" s="430" t="s">
        <v>378</v>
      </c>
      <c r="D123" s="397">
        <v>1</v>
      </c>
      <c r="E123" s="397">
        <v>1</v>
      </c>
      <c r="F123" s="397">
        <v>1</v>
      </c>
      <c r="G123" s="397">
        <v>1</v>
      </c>
      <c r="H123" s="397"/>
      <c r="I123" s="397"/>
      <c r="J123" s="397"/>
      <c r="K123" s="397">
        <v>1</v>
      </c>
      <c r="L123" s="431">
        <v>0.25</v>
      </c>
      <c r="M123" s="432" t="str">
        <f>E123&amp;F123&amp;G123&amp;K123</f>
        <v>1111</v>
      </c>
      <c r="N123" s="5">
        <v>1</v>
      </c>
    </row>
    <row r="124" spans="3:14" hidden="1">
      <c r="C124" s="248" t="s">
        <v>379</v>
      </c>
      <c r="D124" s="397">
        <v>2</v>
      </c>
      <c r="E124" s="397">
        <v>1</v>
      </c>
      <c r="F124" s="397">
        <v>1</v>
      </c>
      <c r="G124" s="397">
        <v>0</v>
      </c>
      <c r="H124" s="397"/>
      <c r="I124" s="397"/>
      <c r="J124" s="397"/>
      <c r="K124" s="397">
        <v>1</v>
      </c>
      <c r="L124" s="431">
        <v>0.25</v>
      </c>
      <c r="M124" s="432" t="str">
        <f t="shared" ref="M124:M130" si="47">E124&amp;F124&amp;G124&amp;K124</f>
        <v>1101</v>
      </c>
      <c r="N124" s="5">
        <v>2</v>
      </c>
    </row>
    <row r="125" spans="3:14" hidden="1">
      <c r="C125" s="257"/>
      <c r="D125" s="397">
        <v>3</v>
      </c>
      <c r="E125" s="397">
        <v>0</v>
      </c>
      <c r="F125" s="397">
        <v>1</v>
      </c>
      <c r="G125" s="397">
        <v>1</v>
      </c>
      <c r="H125" s="397"/>
      <c r="I125" s="397"/>
      <c r="J125" s="397"/>
      <c r="K125" s="397">
        <v>1</v>
      </c>
      <c r="L125" s="431">
        <v>0.25</v>
      </c>
      <c r="M125" s="432" t="str">
        <f t="shared" si="47"/>
        <v>0111</v>
      </c>
      <c r="N125" s="5">
        <v>3</v>
      </c>
    </row>
    <row r="126" spans="3:14" hidden="1">
      <c r="C126" s="433"/>
      <c r="D126" s="397">
        <v>4</v>
      </c>
      <c r="E126" s="397">
        <v>1</v>
      </c>
      <c r="F126" s="397">
        <v>0</v>
      </c>
      <c r="G126" s="397">
        <v>1</v>
      </c>
      <c r="H126" s="397"/>
      <c r="I126" s="397"/>
      <c r="J126" s="397"/>
      <c r="K126" s="397">
        <v>1</v>
      </c>
      <c r="L126" s="431">
        <v>0.25</v>
      </c>
      <c r="M126" s="432" t="str">
        <f t="shared" si="47"/>
        <v>1011</v>
      </c>
      <c r="N126" s="5">
        <v>4</v>
      </c>
    </row>
    <row r="127" spans="3:14" hidden="1">
      <c r="C127" s="248" t="s">
        <v>380</v>
      </c>
      <c r="D127" s="397">
        <v>5</v>
      </c>
      <c r="E127" s="397">
        <v>1</v>
      </c>
      <c r="F127" s="397">
        <v>0</v>
      </c>
      <c r="G127" s="397">
        <v>0</v>
      </c>
      <c r="H127" s="397"/>
      <c r="I127" s="397"/>
      <c r="J127" s="397"/>
      <c r="K127" s="397">
        <v>1</v>
      </c>
      <c r="L127" s="431">
        <v>0.25</v>
      </c>
      <c r="M127" s="432" t="str">
        <f t="shared" si="47"/>
        <v>1001</v>
      </c>
      <c r="N127" s="5">
        <v>5</v>
      </c>
    </row>
    <row r="128" spans="3:14" hidden="1">
      <c r="C128" s="257"/>
      <c r="D128" s="397">
        <v>6</v>
      </c>
      <c r="E128" s="397">
        <v>0</v>
      </c>
      <c r="F128" s="397">
        <v>1</v>
      </c>
      <c r="G128" s="397">
        <v>0</v>
      </c>
      <c r="H128" s="397"/>
      <c r="I128" s="397"/>
      <c r="J128" s="397"/>
      <c r="K128" s="397">
        <v>1</v>
      </c>
      <c r="L128" s="431">
        <v>0.4</v>
      </c>
      <c r="M128" s="432" t="str">
        <f t="shared" si="47"/>
        <v>0101</v>
      </c>
      <c r="N128" s="5">
        <v>6</v>
      </c>
    </row>
    <row r="129" spans="3:14" hidden="1">
      <c r="C129" s="433"/>
      <c r="D129" s="397">
        <v>7</v>
      </c>
      <c r="E129" s="397">
        <v>0</v>
      </c>
      <c r="F129" s="397">
        <v>0</v>
      </c>
      <c r="G129" s="397">
        <v>1</v>
      </c>
      <c r="H129" s="397"/>
      <c r="I129" s="397"/>
      <c r="J129" s="397"/>
      <c r="K129" s="397">
        <v>1</v>
      </c>
      <c r="L129" s="431">
        <v>0.4</v>
      </c>
      <c r="M129" s="432" t="str">
        <f t="shared" si="47"/>
        <v>0011</v>
      </c>
      <c r="N129" s="5">
        <v>7</v>
      </c>
    </row>
    <row r="130" spans="3:14" hidden="1">
      <c r="C130" s="430" t="s">
        <v>381</v>
      </c>
      <c r="D130" s="397">
        <v>8</v>
      </c>
      <c r="E130" s="397">
        <v>0</v>
      </c>
      <c r="F130" s="397">
        <v>0</v>
      </c>
      <c r="G130" s="397">
        <v>0</v>
      </c>
      <c r="H130" s="397"/>
      <c r="I130" s="397"/>
      <c r="J130" s="397"/>
      <c r="K130" s="397">
        <v>1</v>
      </c>
      <c r="L130" s="431">
        <v>1</v>
      </c>
      <c r="M130" s="432" t="str">
        <f t="shared" si="47"/>
        <v>0001</v>
      </c>
      <c r="N130" s="5">
        <v>8</v>
      </c>
    </row>
    <row r="131" spans="3:14" hidden="1"/>
    <row r="132" spans="3:14" hidden="1">
      <c r="D132" s="434"/>
      <c r="E132" s="312"/>
      <c r="F132" s="434"/>
      <c r="G132" s="312"/>
      <c r="H132" s="312"/>
      <c r="I132" s="312"/>
      <c r="J132" s="312"/>
      <c r="K132" s="313"/>
      <c r="L132" s="313"/>
      <c r="M132" s="313"/>
    </row>
    <row r="133" spans="3:14" hidden="1">
      <c r="C133" s="5" t="s">
        <v>382</v>
      </c>
    </row>
    <row r="134" spans="3:14" hidden="1">
      <c r="C134" s="5" t="s">
        <v>383</v>
      </c>
    </row>
    <row r="135" spans="3:14" hidden="1">
      <c r="C135" s="248" t="s">
        <v>384</v>
      </c>
      <c r="D135" s="435"/>
      <c r="E135" s="397"/>
    </row>
    <row r="136" spans="3:14" hidden="1">
      <c r="C136" s="430" t="s">
        <v>385</v>
      </c>
      <c r="D136" s="397" t="s">
        <v>386</v>
      </c>
      <c r="E136" s="436">
        <v>5.7</v>
      </c>
    </row>
    <row r="137" spans="3:14" hidden="1">
      <c r="C137" s="430" t="s">
        <v>373</v>
      </c>
      <c r="D137" s="397" t="s">
        <v>386</v>
      </c>
      <c r="E137" s="436">
        <v>4.4000000000000004</v>
      </c>
    </row>
    <row r="138" spans="3:14" hidden="1">
      <c r="C138" s="430" t="s">
        <v>291</v>
      </c>
      <c r="D138" s="397" t="s">
        <v>386</v>
      </c>
      <c r="E138" s="436">
        <v>2.7</v>
      </c>
    </row>
    <row r="139" spans="3:14" hidden="1">
      <c r="C139" s="430" t="s">
        <v>387</v>
      </c>
      <c r="D139" s="397" t="s">
        <v>386</v>
      </c>
      <c r="E139" s="436">
        <v>3.4</v>
      </c>
    </row>
    <row r="140" spans="3:14" hidden="1">
      <c r="C140" s="430" t="s">
        <v>388</v>
      </c>
      <c r="D140" s="397" t="s">
        <v>386</v>
      </c>
      <c r="E140" s="436">
        <v>2.2000000000000002</v>
      </c>
    </row>
    <row r="141" spans="3:14" hidden="1">
      <c r="C141" s="430" t="s">
        <v>389</v>
      </c>
      <c r="D141" s="397" t="s">
        <v>386</v>
      </c>
      <c r="E141" s="436">
        <v>1.7</v>
      </c>
    </row>
    <row r="142" spans="3:14" hidden="1">
      <c r="C142" s="430" t="s">
        <v>390</v>
      </c>
      <c r="D142" s="397" t="s">
        <v>386</v>
      </c>
      <c r="E142" s="436">
        <v>0.7</v>
      </c>
    </row>
    <row r="143" spans="3:14" hidden="1"/>
    <row r="144" spans="3:14" hidden="1">
      <c r="C144" s="5" t="s">
        <v>391</v>
      </c>
    </row>
    <row r="145" spans="3:13" hidden="1">
      <c r="C145" s="5" t="s">
        <v>392</v>
      </c>
    </row>
    <row r="146" spans="3:13" hidden="1">
      <c r="C146" s="437" t="s">
        <v>393</v>
      </c>
      <c r="D146" s="307"/>
      <c r="E146" s="308"/>
      <c r="F146" s="428" t="s">
        <v>394</v>
      </c>
      <c r="G146" s="437" t="s">
        <v>395</v>
      </c>
      <c r="H146" s="307"/>
      <c r="I146" s="307"/>
      <c r="J146" s="307"/>
      <c r="K146" s="438"/>
      <c r="L146" s="439"/>
      <c r="M146" s="440" t="s">
        <v>396</v>
      </c>
    </row>
    <row r="147" spans="3:13" hidden="1">
      <c r="C147" s="441" t="s">
        <v>397</v>
      </c>
      <c r="D147" s="442"/>
      <c r="E147" s="443" t="s">
        <v>353</v>
      </c>
      <c r="F147" s="443"/>
      <c r="G147" s="433" t="s">
        <v>373</v>
      </c>
      <c r="H147" s="433"/>
      <c r="I147" s="433"/>
      <c r="J147" s="433"/>
      <c r="K147" s="433" t="s">
        <v>374</v>
      </c>
      <c r="L147" s="433" t="s">
        <v>375</v>
      </c>
    </row>
    <row r="148" spans="3:13" hidden="1">
      <c r="C148" s="444">
        <v>0</v>
      </c>
      <c r="D148" s="290" t="s">
        <v>398</v>
      </c>
      <c r="E148" s="445">
        <v>2.1999999999999999E-2</v>
      </c>
      <c r="F148" s="291" t="s">
        <v>399</v>
      </c>
      <c r="G148" s="446">
        <v>6000</v>
      </c>
      <c r="H148" s="446"/>
      <c r="I148" s="446"/>
      <c r="J148" s="446"/>
      <c r="K148" s="446">
        <v>7000</v>
      </c>
      <c r="L148" s="446">
        <v>7500</v>
      </c>
      <c r="M148" s="5" t="s">
        <v>400</v>
      </c>
    </row>
    <row r="149" spans="3:13" hidden="1">
      <c r="C149" s="447">
        <f>E148</f>
        <v>2.1999999999999999E-2</v>
      </c>
      <c r="D149" s="312" t="s">
        <v>398</v>
      </c>
      <c r="E149" s="448">
        <v>3.4000000000000002E-2</v>
      </c>
      <c r="F149" s="449" t="s">
        <v>401</v>
      </c>
      <c r="G149" s="450">
        <v>5300</v>
      </c>
      <c r="H149" s="450"/>
      <c r="I149" s="450"/>
      <c r="J149" s="450"/>
      <c r="K149" s="450">
        <v>6000</v>
      </c>
      <c r="L149" s="450">
        <v>6500</v>
      </c>
      <c r="M149" s="5" t="s">
        <v>402</v>
      </c>
    </row>
    <row r="150" spans="3:13" hidden="1">
      <c r="C150" s="447">
        <f>E149</f>
        <v>3.4000000000000002E-2</v>
      </c>
      <c r="D150" s="312" t="s">
        <v>398</v>
      </c>
      <c r="E150" s="448">
        <v>0.04</v>
      </c>
      <c r="F150" s="449" t="s">
        <v>403</v>
      </c>
      <c r="G150" s="450">
        <v>4200</v>
      </c>
      <c r="H150" s="450"/>
      <c r="I150" s="450"/>
      <c r="J150" s="450"/>
      <c r="K150" s="450">
        <v>5000</v>
      </c>
      <c r="L150" s="450">
        <v>5500</v>
      </c>
      <c r="M150" s="5" t="s">
        <v>404</v>
      </c>
    </row>
    <row r="151" spans="3:13" hidden="1">
      <c r="C151" s="451">
        <f>E150</f>
        <v>0.04</v>
      </c>
      <c r="D151" s="442" t="s">
        <v>398</v>
      </c>
      <c r="E151" s="452">
        <v>1</v>
      </c>
      <c r="F151" s="443" t="s">
        <v>405</v>
      </c>
      <c r="G151" s="453">
        <v>2000</v>
      </c>
      <c r="H151" s="453"/>
      <c r="I151" s="453"/>
      <c r="J151" s="453"/>
      <c r="K151" s="453" t="s">
        <v>406</v>
      </c>
      <c r="L151" s="453" t="s">
        <v>406</v>
      </c>
      <c r="M151" s="5" t="s">
        <v>407</v>
      </c>
    </row>
    <row r="152" spans="3:13" hidden="1">
      <c r="C152" s="434"/>
      <c r="D152" s="312"/>
      <c r="E152" s="434"/>
      <c r="F152" s="312"/>
      <c r="G152" s="313"/>
      <c r="H152" s="313"/>
      <c r="I152" s="313"/>
      <c r="J152" s="313"/>
      <c r="K152" s="313"/>
      <c r="L152" s="313"/>
    </row>
    <row r="153" spans="3:13" hidden="1">
      <c r="C153" s="454" t="s">
        <v>408</v>
      </c>
      <c r="D153" s="455" t="s">
        <v>327</v>
      </c>
      <c r="E153" s="445"/>
      <c r="F153" s="437" t="s">
        <v>409</v>
      </c>
      <c r="G153" s="438"/>
      <c r="H153" s="438"/>
      <c r="I153" s="438"/>
      <c r="J153" s="438"/>
      <c r="K153" s="438"/>
      <c r="L153" s="308"/>
    </row>
    <row r="154" spans="3:13" hidden="1">
      <c r="C154" s="456"/>
      <c r="D154" s="457"/>
      <c r="E154" s="458"/>
      <c r="F154" s="459" t="s">
        <v>410</v>
      </c>
      <c r="G154" s="430" t="s">
        <v>411</v>
      </c>
      <c r="H154" s="430"/>
      <c r="I154" s="430"/>
      <c r="J154" s="430"/>
      <c r="K154" s="430" t="s">
        <v>412</v>
      </c>
      <c r="L154" s="460" t="s">
        <v>413</v>
      </c>
    </row>
    <row r="155" spans="3:13" hidden="1">
      <c r="C155" s="248" t="s">
        <v>360</v>
      </c>
      <c r="D155" s="111" t="s">
        <v>467</v>
      </c>
      <c r="E155" s="461"/>
      <c r="F155" s="289">
        <v>330000</v>
      </c>
      <c r="G155" s="462">
        <v>244000</v>
      </c>
      <c r="H155" s="462"/>
      <c r="I155" s="462"/>
      <c r="J155" s="462"/>
      <c r="K155" s="462">
        <v>163000</v>
      </c>
      <c r="L155" s="461">
        <v>163000</v>
      </c>
    </row>
    <row r="156" spans="3:13" hidden="1">
      <c r="C156" s="257" t="s">
        <v>360</v>
      </c>
      <c r="D156" s="28" t="s">
        <v>469</v>
      </c>
      <c r="E156" s="463"/>
      <c r="F156" s="464">
        <v>223000</v>
      </c>
      <c r="G156" s="465">
        <v>165000</v>
      </c>
      <c r="H156" s="465"/>
      <c r="I156" s="465"/>
      <c r="J156" s="465"/>
      <c r="K156" s="465">
        <v>111000</v>
      </c>
      <c r="L156" s="463">
        <v>111000</v>
      </c>
    </row>
    <row r="157" spans="3:13" hidden="1">
      <c r="C157" s="257" t="s">
        <v>360</v>
      </c>
      <c r="D157" s="28" t="s">
        <v>471</v>
      </c>
      <c r="E157" s="463"/>
      <c r="F157" s="464">
        <v>175000</v>
      </c>
      <c r="G157" s="465">
        <v>130000</v>
      </c>
      <c r="H157" s="465"/>
      <c r="I157" s="465"/>
      <c r="J157" s="465"/>
      <c r="K157" s="465">
        <v>87000</v>
      </c>
      <c r="L157" s="463">
        <v>87000</v>
      </c>
    </row>
    <row r="158" spans="3:13" hidden="1">
      <c r="C158" s="257" t="s">
        <v>360</v>
      </c>
      <c r="D158" s="28" t="s">
        <v>473</v>
      </c>
      <c r="E158" s="463"/>
      <c r="F158" s="464">
        <v>129000</v>
      </c>
      <c r="G158" s="465">
        <v>89000</v>
      </c>
      <c r="H158" s="465"/>
      <c r="I158" s="465"/>
      <c r="J158" s="465"/>
      <c r="K158" s="465">
        <v>59000</v>
      </c>
      <c r="L158" s="463">
        <v>59000</v>
      </c>
    </row>
    <row r="159" spans="3:13" hidden="1">
      <c r="C159" s="257" t="s">
        <v>363</v>
      </c>
      <c r="D159" s="28" t="s">
        <v>467</v>
      </c>
      <c r="E159" s="463"/>
      <c r="F159" s="464">
        <v>274000</v>
      </c>
      <c r="G159" s="465">
        <v>204000</v>
      </c>
      <c r="H159" s="465"/>
      <c r="I159" s="465"/>
      <c r="J159" s="465"/>
      <c r="K159" s="465">
        <v>136000</v>
      </c>
      <c r="L159" s="463">
        <v>136000</v>
      </c>
    </row>
    <row r="160" spans="3:13" hidden="1">
      <c r="C160" s="257" t="s">
        <v>363</v>
      </c>
      <c r="D160" s="28" t="s">
        <v>468</v>
      </c>
      <c r="E160" s="463"/>
      <c r="F160" s="464">
        <v>177000</v>
      </c>
      <c r="G160" s="465">
        <v>130000</v>
      </c>
      <c r="H160" s="465"/>
      <c r="I160" s="465"/>
      <c r="J160" s="465"/>
      <c r="K160" s="465">
        <v>88000</v>
      </c>
      <c r="L160" s="463">
        <v>88000</v>
      </c>
    </row>
    <row r="161" spans="3:12" hidden="1">
      <c r="C161" s="257" t="s">
        <v>363</v>
      </c>
      <c r="D161" s="28" t="s">
        <v>470</v>
      </c>
      <c r="E161" s="463"/>
      <c r="F161" s="464">
        <v>138000</v>
      </c>
      <c r="G161" s="465">
        <v>103000</v>
      </c>
      <c r="H161" s="465"/>
      <c r="I161" s="465"/>
      <c r="J161" s="465"/>
      <c r="K161" s="465">
        <v>69000</v>
      </c>
      <c r="L161" s="463">
        <v>69000</v>
      </c>
    </row>
    <row r="162" spans="3:12" hidden="1">
      <c r="C162" s="257" t="s">
        <v>363</v>
      </c>
      <c r="D162" s="28" t="s">
        <v>472</v>
      </c>
      <c r="E162" s="463"/>
      <c r="F162" s="464">
        <v>122000</v>
      </c>
      <c r="G162" s="465">
        <v>84000</v>
      </c>
      <c r="H162" s="465"/>
      <c r="I162" s="465"/>
      <c r="J162" s="465"/>
      <c r="K162" s="465">
        <v>53000</v>
      </c>
      <c r="L162" s="463">
        <v>53000</v>
      </c>
    </row>
    <row r="163" spans="3:12" hidden="1">
      <c r="C163" s="257" t="s">
        <v>365</v>
      </c>
      <c r="D163" s="28" t="s">
        <v>466</v>
      </c>
      <c r="E163" s="463"/>
      <c r="F163" s="464">
        <v>159000</v>
      </c>
      <c r="G163" s="465">
        <v>108000</v>
      </c>
      <c r="H163" s="465"/>
      <c r="I163" s="465"/>
      <c r="J163" s="465"/>
      <c r="K163" s="465">
        <v>69000</v>
      </c>
      <c r="L163" s="463">
        <v>69000</v>
      </c>
    </row>
    <row r="164" spans="3:12" hidden="1">
      <c r="C164" s="257" t="s">
        <v>365</v>
      </c>
      <c r="D164" s="28" t="s">
        <v>468</v>
      </c>
      <c r="E164" s="463"/>
      <c r="F164" s="464">
        <v>97000</v>
      </c>
      <c r="G164" s="465">
        <v>66000</v>
      </c>
      <c r="H164" s="465"/>
      <c r="I164" s="465"/>
      <c r="J164" s="465"/>
      <c r="K164" s="465">
        <v>42000</v>
      </c>
      <c r="L164" s="463">
        <v>42000</v>
      </c>
    </row>
    <row r="165" spans="3:12" hidden="1">
      <c r="C165" s="257" t="s">
        <v>365</v>
      </c>
      <c r="D165" s="28" t="s">
        <v>470</v>
      </c>
      <c r="E165" s="463"/>
      <c r="F165" s="464">
        <v>39000</v>
      </c>
      <c r="G165" s="465">
        <v>27000</v>
      </c>
      <c r="H165" s="465"/>
      <c r="I165" s="465"/>
      <c r="J165" s="465"/>
      <c r="K165" s="465">
        <v>18000</v>
      </c>
      <c r="L165" s="463">
        <v>18000</v>
      </c>
    </row>
    <row r="166" spans="3:12" hidden="1">
      <c r="C166" s="257" t="s">
        <v>365</v>
      </c>
      <c r="D166" s="28" t="s">
        <v>472</v>
      </c>
      <c r="E166" s="463"/>
      <c r="F166" s="464">
        <v>39000</v>
      </c>
      <c r="G166" s="465">
        <v>27000</v>
      </c>
      <c r="H166" s="465"/>
      <c r="I166" s="465"/>
      <c r="J166" s="465"/>
      <c r="K166" s="465">
        <v>18000</v>
      </c>
      <c r="L166" s="463">
        <v>18000</v>
      </c>
    </row>
    <row r="167" spans="3:12" hidden="1">
      <c r="C167" s="257" t="s">
        <v>355</v>
      </c>
      <c r="D167" s="28" t="s">
        <v>466</v>
      </c>
      <c r="E167" s="463"/>
      <c r="F167" s="464">
        <v>82000</v>
      </c>
      <c r="G167" s="465">
        <v>51000</v>
      </c>
      <c r="H167" s="465"/>
      <c r="I167" s="465"/>
      <c r="J167" s="465"/>
      <c r="K167" s="465">
        <v>16000</v>
      </c>
      <c r="L167" s="463">
        <v>16000</v>
      </c>
    </row>
    <row r="168" spans="3:12" hidden="1">
      <c r="C168" s="257" t="s">
        <v>355</v>
      </c>
      <c r="D168" s="28" t="s">
        <v>468</v>
      </c>
      <c r="E168" s="463"/>
      <c r="F168" s="464">
        <v>54000</v>
      </c>
      <c r="G168" s="465">
        <v>36000</v>
      </c>
      <c r="H168" s="465"/>
      <c r="I168" s="465"/>
      <c r="J168" s="465"/>
      <c r="K168" s="465">
        <v>10000</v>
      </c>
      <c r="L168" s="463">
        <v>10000</v>
      </c>
    </row>
    <row r="169" spans="3:12" hidden="1">
      <c r="C169" s="257" t="s">
        <v>355</v>
      </c>
      <c r="D169" s="28" t="s">
        <v>470</v>
      </c>
      <c r="E169" s="463"/>
      <c r="F169" s="464">
        <v>45000</v>
      </c>
      <c r="G169" s="465">
        <v>28000</v>
      </c>
      <c r="H169" s="465"/>
      <c r="I169" s="465"/>
      <c r="J169" s="465"/>
      <c r="K169" s="465">
        <v>7000</v>
      </c>
      <c r="L169" s="463">
        <v>7000</v>
      </c>
    </row>
    <row r="170" spans="3:12" hidden="1">
      <c r="C170" s="433" t="s">
        <v>355</v>
      </c>
      <c r="D170" s="490" t="s">
        <v>473</v>
      </c>
      <c r="E170" s="466"/>
      <c r="F170" s="467">
        <v>45000</v>
      </c>
      <c r="G170" s="468">
        <v>28000</v>
      </c>
      <c r="H170" s="468"/>
      <c r="I170" s="468"/>
      <c r="J170" s="468"/>
      <c r="K170" s="468">
        <v>7000</v>
      </c>
      <c r="L170" s="466">
        <v>7000</v>
      </c>
    </row>
    <row r="171" spans="3:12" hidden="1"/>
    <row r="172" spans="3:12" hidden="1">
      <c r="C172" s="28" t="s">
        <v>414</v>
      </c>
    </row>
    <row r="173" spans="3:12" hidden="1">
      <c r="C173" s="397" t="s">
        <v>415</v>
      </c>
      <c r="D173" s="307"/>
      <c r="E173" s="308"/>
      <c r="F173" s="469" t="s">
        <v>327</v>
      </c>
    </row>
    <row r="174" spans="3:12" hidden="1">
      <c r="C174" s="274" t="s">
        <v>397</v>
      </c>
      <c r="D174" s="312"/>
      <c r="E174" s="449" t="s">
        <v>353</v>
      </c>
      <c r="F174" s="456"/>
    </row>
    <row r="175" spans="3:12" hidden="1">
      <c r="C175" s="454">
        <v>0</v>
      </c>
      <c r="D175" s="290" t="s">
        <v>398</v>
      </c>
      <c r="E175" s="445">
        <v>1.1000000000000001</v>
      </c>
      <c r="F175" s="428" t="s">
        <v>467</v>
      </c>
    </row>
    <row r="176" spans="3:12" hidden="1">
      <c r="C176" s="470">
        <f>E175</f>
        <v>1.1000000000000001</v>
      </c>
      <c r="D176" s="312" t="s">
        <v>398</v>
      </c>
      <c r="E176" s="448">
        <v>1.5</v>
      </c>
      <c r="F176" s="274" t="s">
        <v>469</v>
      </c>
    </row>
    <row r="177" spans="3:6" hidden="1">
      <c r="C177" s="470">
        <f>E176</f>
        <v>1.5</v>
      </c>
      <c r="D177" s="312" t="s">
        <v>398</v>
      </c>
      <c r="E177" s="448">
        <v>1.9</v>
      </c>
      <c r="F177" s="274" t="s">
        <v>471</v>
      </c>
    </row>
    <row r="178" spans="3:6" hidden="1">
      <c r="C178" s="470">
        <f>E177</f>
        <v>1.9</v>
      </c>
      <c r="D178" s="312" t="s">
        <v>398</v>
      </c>
      <c r="E178" s="448">
        <v>2.2999999999999998</v>
      </c>
      <c r="F178" s="274" t="s">
        <v>473</v>
      </c>
    </row>
    <row r="179" spans="3:6" hidden="1">
      <c r="C179" s="472">
        <f>E178</f>
        <v>2.2999999999999998</v>
      </c>
      <c r="D179" s="442"/>
      <c r="E179" s="452"/>
      <c r="F179" s="279" t="s">
        <v>416</v>
      </c>
    </row>
    <row r="180" spans="3:6" hidden="1">
      <c r="C180" s="434"/>
      <c r="D180" s="312"/>
      <c r="E180" s="434"/>
    </row>
    <row r="181" spans="3:6" hidden="1">
      <c r="C181" s="473" t="s">
        <v>347</v>
      </c>
      <c r="D181" s="312"/>
      <c r="E181" s="434"/>
    </row>
    <row r="182" spans="3:6" hidden="1">
      <c r="C182" s="397" t="s">
        <v>417</v>
      </c>
      <c r="D182" s="307"/>
      <c r="E182" s="308"/>
      <c r="F182" s="469" t="s">
        <v>243</v>
      </c>
    </row>
    <row r="183" spans="3:6" hidden="1">
      <c r="C183" s="274" t="s">
        <v>333</v>
      </c>
      <c r="D183" s="312"/>
      <c r="E183" s="449" t="s">
        <v>418</v>
      </c>
      <c r="F183" s="456"/>
    </row>
    <row r="184" spans="3:6" hidden="1">
      <c r="C184" s="454">
        <v>0</v>
      </c>
      <c r="D184" s="290" t="s">
        <v>398</v>
      </c>
      <c r="E184" s="445">
        <v>0.2</v>
      </c>
      <c r="F184" s="469" t="s">
        <v>413</v>
      </c>
    </row>
    <row r="185" spans="3:6" hidden="1">
      <c r="C185" s="470">
        <f>E184</f>
        <v>0.2</v>
      </c>
      <c r="D185" s="312" t="s">
        <v>398</v>
      </c>
      <c r="E185" s="448">
        <v>1.6</v>
      </c>
      <c r="F185" s="471" t="s">
        <v>412</v>
      </c>
    </row>
    <row r="186" spans="3:6" hidden="1">
      <c r="C186" s="470">
        <f>E185</f>
        <v>1.6</v>
      </c>
      <c r="D186" s="312" t="s">
        <v>398</v>
      </c>
      <c r="E186" s="448">
        <v>2.8</v>
      </c>
      <c r="F186" s="471" t="s">
        <v>411</v>
      </c>
    </row>
    <row r="187" spans="3:6" hidden="1">
      <c r="C187" s="472">
        <f>E186</f>
        <v>2.8</v>
      </c>
      <c r="D187" s="442" t="s">
        <v>398</v>
      </c>
      <c r="E187" s="452">
        <v>100</v>
      </c>
      <c r="F187" s="456" t="s">
        <v>410</v>
      </c>
    </row>
    <row r="188" spans="3:6" hidden="1">
      <c r="C188" s="434"/>
      <c r="D188" s="312"/>
      <c r="E188" s="434"/>
    </row>
    <row r="189" spans="3:6" hidden="1">
      <c r="C189" s="397" t="s">
        <v>419</v>
      </c>
      <c r="D189" s="307"/>
      <c r="E189" s="308"/>
      <c r="F189" s="469" t="s">
        <v>243</v>
      </c>
    </row>
    <row r="190" spans="3:6" hidden="1">
      <c r="C190" s="274" t="s">
        <v>333</v>
      </c>
      <c r="D190" s="312"/>
      <c r="E190" s="449" t="s">
        <v>418</v>
      </c>
      <c r="F190" s="456"/>
    </row>
    <row r="191" spans="3:6" hidden="1">
      <c r="C191" s="454">
        <v>0</v>
      </c>
      <c r="D191" s="290" t="s">
        <v>398</v>
      </c>
      <c r="E191" s="445">
        <v>0.1</v>
      </c>
      <c r="F191" s="469" t="s">
        <v>413</v>
      </c>
    </row>
    <row r="192" spans="3:6" hidden="1">
      <c r="C192" s="470">
        <f>E191</f>
        <v>0.1</v>
      </c>
      <c r="D192" s="312" t="s">
        <v>398</v>
      </c>
      <c r="E192" s="448">
        <v>0.8</v>
      </c>
      <c r="F192" s="471" t="s">
        <v>412</v>
      </c>
    </row>
    <row r="193" spans="1:6" hidden="1">
      <c r="C193" s="470">
        <f>E192</f>
        <v>0.8</v>
      </c>
      <c r="D193" s="312" t="s">
        <v>398</v>
      </c>
      <c r="E193" s="448">
        <v>1.4</v>
      </c>
      <c r="F193" s="471" t="s">
        <v>411</v>
      </c>
    </row>
    <row r="194" spans="1:6" hidden="1">
      <c r="C194" s="472">
        <f>E193</f>
        <v>1.4</v>
      </c>
      <c r="D194" s="442" t="s">
        <v>398</v>
      </c>
      <c r="E194" s="452">
        <v>100</v>
      </c>
      <c r="F194" s="456" t="s">
        <v>410</v>
      </c>
    </row>
    <row r="195" spans="1:6" hidden="1"/>
    <row r="196" spans="1:6" hidden="1">
      <c r="C196" s="5" t="s">
        <v>420</v>
      </c>
    </row>
    <row r="197" spans="1:6" hidden="1">
      <c r="C197" s="291" t="s">
        <v>384</v>
      </c>
      <c r="D197" s="455" t="s">
        <v>421</v>
      </c>
      <c r="E197" s="397" t="s">
        <v>422</v>
      </c>
    </row>
    <row r="198" spans="1:6" hidden="1">
      <c r="C198" s="397"/>
      <c r="D198" s="279"/>
      <c r="E198" s="279" t="s">
        <v>359</v>
      </c>
    </row>
    <row r="199" spans="1:6" hidden="1">
      <c r="C199" s="430" t="s">
        <v>385</v>
      </c>
      <c r="D199" s="397" t="s">
        <v>386</v>
      </c>
      <c r="E199" s="436">
        <f t="shared" ref="E199:E205" si="48">E136</f>
        <v>5.7</v>
      </c>
    </row>
    <row r="200" spans="1:6" hidden="1">
      <c r="C200" s="430" t="s">
        <v>373</v>
      </c>
      <c r="D200" s="397" t="s">
        <v>386</v>
      </c>
      <c r="E200" s="436">
        <f t="shared" si="48"/>
        <v>4.4000000000000004</v>
      </c>
    </row>
    <row r="201" spans="1:6" hidden="1">
      <c r="C201" s="430" t="s">
        <v>291</v>
      </c>
      <c r="D201" s="397" t="s">
        <v>386</v>
      </c>
      <c r="E201" s="436">
        <f t="shared" si="48"/>
        <v>2.7</v>
      </c>
    </row>
    <row r="202" spans="1:6" hidden="1">
      <c r="C202" s="430" t="s">
        <v>387</v>
      </c>
      <c r="D202" s="397" t="s">
        <v>386</v>
      </c>
      <c r="E202" s="436">
        <f t="shared" si="48"/>
        <v>3.4</v>
      </c>
    </row>
    <row r="203" spans="1:6" hidden="1">
      <c r="C203" s="430" t="s">
        <v>388</v>
      </c>
      <c r="D203" s="397" t="s">
        <v>386</v>
      </c>
      <c r="E203" s="436">
        <f t="shared" si="48"/>
        <v>2.2000000000000002</v>
      </c>
    </row>
    <row r="204" spans="1:6" hidden="1">
      <c r="C204" s="430" t="s">
        <v>389</v>
      </c>
      <c r="D204" s="397" t="s">
        <v>386</v>
      </c>
      <c r="E204" s="436">
        <f t="shared" si="48"/>
        <v>1.7</v>
      </c>
    </row>
    <row r="205" spans="1:6" hidden="1">
      <c r="C205" s="430" t="s">
        <v>390</v>
      </c>
      <c r="D205" s="397" t="s">
        <v>386</v>
      </c>
      <c r="E205" s="436">
        <f t="shared" si="48"/>
        <v>0.7</v>
      </c>
    </row>
    <row r="206" spans="1:6" hidden="1"/>
    <row r="207" spans="1:6" hidden="1">
      <c r="A207" s="28"/>
      <c r="B207" s="28"/>
    </row>
    <row r="208" spans="1:6" hidden="1">
      <c r="C208" s="418" t="str" cm="1">
        <f t="array" ref="C208:C223">$C$155:$C$170&amp;$D$155:$D$170&amp;$F$154</f>
        <v>カバー工法W1大</v>
      </c>
      <c r="D208" s="418" cm="1">
        <f t="array" ref="D208:D223">F155:F170</f>
        <v>330000</v>
      </c>
    </row>
    <row r="209" spans="3:4" hidden="1">
      <c r="C209" s="418" t="str">
        <v>カバー工法W2大</v>
      </c>
      <c r="D209" s="418">
        <v>223000</v>
      </c>
    </row>
    <row r="210" spans="3:4" hidden="1">
      <c r="C210" s="418" t="str">
        <v>カバー工法W3大</v>
      </c>
      <c r="D210" s="418">
        <v>175000</v>
      </c>
    </row>
    <row r="211" spans="3:4" hidden="1">
      <c r="C211" s="418" t="str">
        <v>カバー工法W4大</v>
      </c>
      <c r="D211" s="418">
        <v>129000</v>
      </c>
    </row>
    <row r="212" spans="3:4" hidden="1">
      <c r="C212" s="418" t="str">
        <v>はつり工法W1大</v>
      </c>
      <c r="D212" s="418">
        <v>274000</v>
      </c>
    </row>
    <row r="213" spans="3:4" hidden="1">
      <c r="C213" s="418" t="str">
        <v>はつり工法W2大</v>
      </c>
      <c r="D213" s="418">
        <v>177000</v>
      </c>
    </row>
    <row r="214" spans="3:4" hidden="1">
      <c r="C214" s="418" t="str">
        <v>はつり工法W3大</v>
      </c>
      <c r="D214" s="418">
        <v>138000</v>
      </c>
    </row>
    <row r="215" spans="3:4" hidden="1">
      <c r="C215" s="418" t="str">
        <v>はつり工法W4大</v>
      </c>
      <c r="D215" s="418">
        <v>122000</v>
      </c>
    </row>
    <row r="216" spans="3:4" hidden="1">
      <c r="C216" s="418" t="str">
        <v>内窓設置W1大</v>
      </c>
      <c r="D216" s="418">
        <v>159000</v>
      </c>
    </row>
    <row r="217" spans="3:4" hidden="1">
      <c r="C217" s="418" t="str">
        <v>内窓設置W2大</v>
      </c>
      <c r="D217" s="418">
        <v>97000</v>
      </c>
    </row>
    <row r="218" spans="3:4" hidden="1">
      <c r="C218" s="418" t="str">
        <v>内窓設置W3大</v>
      </c>
      <c r="D218" s="418">
        <v>39000</v>
      </c>
    </row>
    <row r="219" spans="3:4" hidden="1">
      <c r="C219" s="418" t="str">
        <v>内窓設置W4大</v>
      </c>
      <c r="D219" s="418">
        <v>39000</v>
      </c>
    </row>
    <row r="220" spans="3:4" hidden="1">
      <c r="C220" s="418" t="str">
        <v>ガラス交換W1大</v>
      </c>
      <c r="D220" s="418">
        <v>82000</v>
      </c>
    </row>
    <row r="221" spans="3:4" hidden="1">
      <c r="C221" s="418" t="str">
        <v>ガラス交換W2大</v>
      </c>
      <c r="D221" s="418">
        <v>54000</v>
      </c>
    </row>
    <row r="222" spans="3:4" hidden="1">
      <c r="C222" s="418" t="str">
        <v>ガラス交換W3大</v>
      </c>
      <c r="D222" s="418">
        <v>45000</v>
      </c>
    </row>
    <row r="223" spans="3:4" ht="14.25" hidden="1" thickBot="1">
      <c r="C223" s="474" t="str">
        <v>ガラス交換W4大</v>
      </c>
      <c r="D223" s="474">
        <v>45000</v>
      </c>
    </row>
    <row r="224" spans="3:4" ht="14.25" hidden="1" thickTop="1">
      <c r="C224" s="468" t="str" cm="1">
        <f t="array" ref="C224:C239">$C$155:$C$170&amp;$D$155:$D$170&amp;$G$154</f>
        <v>カバー工法W1中</v>
      </c>
      <c r="D224" s="468" cm="1">
        <f t="array" ref="D224:D239">G155:G170</f>
        <v>244000</v>
      </c>
    </row>
    <row r="225" spans="3:4" hidden="1">
      <c r="C225" s="418" t="str">
        <v>カバー工法W2中</v>
      </c>
      <c r="D225" s="418">
        <v>165000</v>
      </c>
    </row>
    <row r="226" spans="3:4" hidden="1">
      <c r="C226" s="418" t="str">
        <v>カバー工法W3中</v>
      </c>
      <c r="D226" s="418">
        <v>130000</v>
      </c>
    </row>
    <row r="227" spans="3:4" hidden="1">
      <c r="C227" s="418" t="str">
        <v>カバー工法W4中</v>
      </c>
      <c r="D227" s="418">
        <v>89000</v>
      </c>
    </row>
    <row r="228" spans="3:4" hidden="1">
      <c r="C228" s="418" t="str">
        <v>はつり工法W1中</v>
      </c>
      <c r="D228" s="418">
        <v>204000</v>
      </c>
    </row>
    <row r="229" spans="3:4" hidden="1">
      <c r="C229" s="418" t="str">
        <v>はつり工法W2中</v>
      </c>
      <c r="D229" s="418">
        <v>130000</v>
      </c>
    </row>
    <row r="230" spans="3:4" hidden="1">
      <c r="C230" s="418" t="str">
        <v>はつり工法W3中</v>
      </c>
      <c r="D230" s="418">
        <v>103000</v>
      </c>
    </row>
    <row r="231" spans="3:4" hidden="1">
      <c r="C231" s="418" t="str">
        <v>はつり工法W4中</v>
      </c>
      <c r="D231" s="418">
        <v>84000</v>
      </c>
    </row>
    <row r="232" spans="3:4" hidden="1">
      <c r="C232" s="418" t="str">
        <v>内窓設置W1中</v>
      </c>
      <c r="D232" s="418">
        <v>108000</v>
      </c>
    </row>
    <row r="233" spans="3:4" hidden="1">
      <c r="C233" s="418" t="str">
        <v>内窓設置W2中</v>
      </c>
      <c r="D233" s="418">
        <v>66000</v>
      </c>
    </row>
    <row r="234" spans="3:4" hidden="1">
      <c r="C234" s="418" t="str">
        <v>内窓設置W3中</v>
      </c>
      <c r="D234" s="418">
        <v>27000</v>
      </c>
    </row>
    <row r="235" spans="3:4" hidden="1">
      <c r="C235" s="418" t="str">
        <v>内窓設置W4中</v>
      </c>
      <c r="D235" s="418">
        <v>27000</v>
      </c>
    </row>
    <row r="236" spans="3:4" hidden="1">
      <c r="C236" s="418" t="str">
        <v>ガラス交換W1中</v>
      </c>
      <c r="D236" s="418">
        <v>51000</v>
      </c>
    </row>
    <row r="237" spans="3:4" hidden="1">
      <c r="C237" s="418" t="str">
        <v>ガラス交換W2中</v>
      </c>
      <c r="D237" s="418">
        <v>36000</v>
      </c>
    </row>
    <row r="238" spans="3:4" hidden="1">
      <c r="C238" s="418" t="str">
        <v>ガラス交換W3中</v>
      </c>
      <c r="D238" s="418">
        <v>28000</v>
      </c>
    </row>
    <row r="239" spans="3:4" ht="14.25" hidden="1" thickBot="1">
      <c r="C239" s="474" t="str">
        <v>ガラス交換W4中</v>
      </c>
      <c r="D239" s="474">
        <v>28000</v>
      </c>
    </row>
    <row r="240" spans="3:4" ht="14.25" hidden="1" thickTop="1">
      <c r="C240" s="468" t="str" cm="1">
        <f t="array" ref="C240:C255">$C$155:$C$170&amp;$D$155:$D$170&amp;$K$154</f>
        <v>カバー工法W1小</v>
      </c>
      <c r="D240" s="468" cm="1">
        <f t="array" ref="D240:D255">K155:K170</f>
        <v>163000</v>
      </c>
    </row>
    <row r="241" spans="3:4" hidden="1">
      <c r="C241" s="418" t="str">
        <v>カバー工法W2小</v>
      </c>
      <c r="D241" s="418">
        <v>111000</v>
      </c>
    </row>
    <row r="242" spans="3:4" hidden="1">
      <c r="C242" s="418" t="str">
        <v>カバー工法W3小</v>
      </c>
      <c r="D242" s="418">
        <v>87000</v>
      </c>
    </row>
    <row r="243" spans="3:4" hidden="1">
      <c r="C243" s="418" t="str">
        <v>カバー工法W4小</v>
      </c>
      <c r="D243" s="418">
        <v>59000</v>
      </c>
    </row>
    <row r="244" spans="3:4" hidden="1">
      <c r="C244" s="418" t="str">
        <v>はつり工法W1小</v>
      </c>
      <c r="D244" s="418">
        <v>136000</v>
      </c>
    </row>
    <row r="245" spans="3:4" hidden="1">
      <c r="C245" s="418" t="str">
        <v>はつり工法W2小</v>
      </c>
      <c r="D245" s="418">
        <v>88000</v>
      </c>
    </row>
    <row r="246" spans="3:4" hidden="1">
      <c r="C246" s="418" t="str">
        <v>はつり工法W3小</v>
      </c>
      <c r="D246" s="418">
        <v>69000</v>
      </c>
    </row>
    <row r="247" spans="3:4" hidden="1">
      <c r="C247" s="418" t="str">
        <v>はつり工法W4小</v>
      </c>
      <c r="D247" s="418">
        <v>53000</v>
      </c>
    </row>
    <row r="248" spans="3:4" hidden="1">
      <c r="C248" s="418" t="str">
        <v>内窓設置W1小</v>
      </c>
      <c r="D248" s="418">
        <v>69000</v>
      </c>
    </row>
    <row r="249" spans="3:4" hidden="1">
      <c r="C249" s="418" t="str">
        <v>内窓設置W2小</v>
      </c>
      <c r="D249" s="418">
        <v>42000</v>
      </c>
    </row>
    <row r="250" spans="3:4" hidden="1">
      <c r="C250" s="418" t="str">
        <v>内窓設置W3小</v>
      </c>
      <c r="D250" s="418">
        <v>18000</v>
      </c>
    </row>
    <row r="251" spans="3:4" hidden="1">
      <c r="C251" s="418" t="str">
        <v>内窓設置W4小</v>
      </c>
      <c r="D251" s="418">
        <v>18000</v>
      </c>
    </row>
    <row r="252" spans="3:4" hidden="1">
      <c r="C252" s="418" t="str">
        <v>ガラス交換W1小</v>
      </c>
      <c r="D252" s="418">
        <v>16000</v>
      </c>
    </row>
    <row r="253" spans="3:4" hidden="1">
      <c r="C253" s="418" t="str">
        <v>ガラス交換W2小</v>
      </c>
      <c r="D253" s="418">
        <v>10000</v>
      </c>
    </row>
    <row r="254" spans="3:4" hidden="1">
      <c r="C254" s="418" t="str">
        <v>ガラス交換W3小</v>
      </c>
      <c r="D254" s="418">
        <v>7000</v>
      </c>
    </row>
    <row r="255" spans="3:4" ht="14.25" hidden="1" thickBot="1">
      <c r="C255" s="474" t="str">
        <v>ガラス交換W4小</v>
      </c>
      <c r="D255" s="474">
        <v>7000</v>
      </c>
    </row>
    <row r="256" spans="3:4" ht="14.25" hidden="1" thickTop="1">
      <c r="C256" s="468" t="str" cm="1">
        <f t="array" ref="C256:C271">$C$155:$C$170&amp;$D$155:$D$170&amp;$L$154</f>
        <v>カバー工法W1極小</v>
      </c>
      <c r="D256" s="468" cm="1">
        <f t="array" ref="D256:D271">L155:L170</f>
        <v>163000</v>
      </c>
    </row>
    <row r="257" spans="3:4" hidden="1">
      <c r="C257" s="418" t="str">
        <v>カバー工法W2極小</v>
      </c>
      <c r="D257" s="418">
        <v>111000</v>
      </c>
    </row>
    <row r="258" spans="3:4" hidden="1">
      <c r="C258" s="418" t="str">
        <v>カバー工法W3極小</v>
      </c>
      <c r="D258" s="418">
        <v>87000</v>
      </c>
    </row>
    <row r="259" spans="3:4" hidden="1">
      <c r="C259" s="418" t="str">
        <v>カバー工法W4極小</v>
      </c>
      <c r="D259" s="418">
        <v>59000</v>
      </c>
    </row>
    <row r="260" spans="3:4" hidden="1">
      <c r="C260" s="418" t="str">
        <v>はつり工法W1極小</v>
      </c>
      <c r="D260" s="418">
        <v>136000</v>
      </c>
    </row>
    <row r="261" spans="3:4" hidden="1">
      <c r="C261" s="418" t="str">
        <v>はつり工法W2極小</v>
      </c>
      <c r="D261" s="418">
        <v>88000</v>
      </c>
    </row>
    <row r="262" spans="3:4" hidden="1">
      <c r="C262" s="418" t="str">
        <v>はつり工法W3極小</v>
      </c>
      <c r="D262" s="418">
        <v>69000</v>
      </c>
    </row>
    <row r="263" spans="3:4" hidden="1">
      <c r="C263" s="418" t="str">
        <v>はつり工法W4極小</v>
      </c>
      <c r="D263" s="418">
        <v>53000</v>
      </c>
    </row>
    <row r="264" spans="3:4" hidden="1">
      <c r="C264" s="418" t="str">
        <v>内窓設置W1極小</v>
      </c>
      <c r="D264" s="418">
        <v>69000</v>
      </c>
    </row>
    <row r="265" spans="3:4" hidden="1">
      <c r="C265" s="418" t="str">
        <v>内窓設置W2極小</v>
      </c>
      <c r="D265" s="418">
        <v>42000</v>
      </c>
    </row>
    <row r="266" spans="3:4" hidden="1">
      <c r="C266" s="418" t="str">
        <v>内窓設置W3極小</v>
      </c>
      <c r="D266" s="418">
        <v>18000</v>
      </c>
    </row>
    <row r="267" spans="3:4" hidden="1">
      <c r="C267" s="418" t="str">
        <v>内窓設置W4極小</v>
      </c>
      <c r="D267" s="418">
        <v>18000</v>
      </c>
    </row>
    <row r="268" spans="3:4" hidden="1">
      <c r="C268" s="418" t="str">
        <v>ガラス交換W1極小</v>
      </c>
      <c r="D268" s="418">
        <v>16000</v>
      </c>
    </row>
    <row r="269" spans="3:4" hidden="1">
      <c r="C269" s="418" t="str">
        <v>ガラス交換W2極小</v>
      </c>
      <c r="D269" s="418">
        <v>10000</v>
      </c>
    </row>
    <row r="270" spans="3:4" hidden="1">
      <c r="C270" s="418" t="str">
        <v>ガラス交換W3極小</v>
      </c>
      <c r="D270" s="418">
        <v>7000</v>
      </c>
    </row>
    <row r="271" spans="3:4" hidden="1">
      <c r="C271" s="418" t="str">
        <v>ガラス交換W4極小</v>
      </c>
      <c r="D271" s="418">
        <v>7000</v>
      </c>
    </row>
  </sheetData>
  <sheetProtection algorithmName="SHA-512" hashValue="RuXClpjIbAsBSmHLa7CEyWMlCOv263kPhDg+12HiONYfbnsYuGGE/R9MvO7kTuTCzwbruBMvjoZdaSvdrv8FWg==" saltValue="aOPwiwPdx2YpQ6pWIsdlNQ==" spinCount="100000" sheet="1" objects="1" scenarios="1" selectLockedCells="1"/>
  <mergeCells count="108">
    <mergeCell ref="D69:D70"/>
    <mergeCell ref="O69:O70"/>
    <mergeCell ref="R69:R70"/>
    <mergeCell ref="S69:S70"/>
    <mergeCell ref="T69:T70"/>
    <mergeCell ref="R78:S78"/>
    <mergeCell ref="R107:S107"/>
    <mergeCell ref="D71:D72"/>
    <mergeCell ref="O71:O72"/>
    <mergeCell ref="R71:R72"/>
    <mergeCell ref="S71:S72"/>
    <mergeCell ref="T71:T72"/>
    <mergeCell ref="D73:D74"/>
    <mergeCell ref="O73:O74"/>
    <mergeCell ref="R73:R74"/>
    <mergeCell ref="S73:S74"/>
    <mergeCell ref="T73:T74"/>
    <mergeCell ref="D65:D66"/>
    <mergeCell ref="O65:O66"/>
    <mergeCell ref="R65:R66"/>
    <mergeCell ref="S65:S66"/>
    <mergeCell ref="T65:T66"/>
    <mergeCell ref="D67:D68"/>
    <mergeCell ref="O67:O68"/>
    <mergeCell ref="R67:R68"/>
    <mergeCell ref="S67:S68"/>
    <mergeCell ref="T67:T68"/>
    <mergeCell ref="D61:D62"/>
    <mergeCell ref="O61:O62"/>
    <mergeCell ref="R61:R62"/>
    <mergeCell ref="S61:S62"/>
    <mergeCell ref="T61:T62"/>
    <mergeCell ref="D63:D64"/>
    <mergeCell ref="O63:O64"/>
    <mergeCell ref="R63:R64"/>
    <mergeCell ref="S63:S64"/>
    <mergeCell ref="T63:T64"/>
    <mergeCell ref="D57:D58"/>
    <mergeCell ref="O57:O58"/>
    <mergeCell ref="R57:R58"/>
    <mergeCell ref="S57:S58"/>
    <mergeCell ref="T57:T58"/>
    <mergeCell ref="D59:D60"/>
    <mergeCell ref="O59:O60"/>
    <mergeCell ref="R59:R60"/>
    <mergeCell ref="S59:S60"/>
    <mergeCell ref="T59:T60"/>
    <mergeCell ref="D53:D54"/>
    <mergeCell ref="O53:O54"/>
    <mergeCell ref="R53:R54"/>
    <mergeCell ref="S53:S54"/>
    <mergeCell ref="T53:T54"/>
    <mergeCell ref="D55:D56"/>
    <mergeCell ref="O55:O56"/>
    <mergeCell ref="R55:R56"/>
    <mergeCell ref="S55:S56"/>
    <mergeCell ref="T55:T56"/>
    <mergeCell ref="D49:D50"/>
    <mergeCell ref="O49:O50"/>
    <mergeCell ref="R49:R50"/>
    <mergeCell ref="S49:S50"/>
    <mergeCell ref="T49:T50"/>
    <mergeCell ref="D51:D52"/>
    <mergeCell ref="O51:O52"/>
    <mergeCell ref="R51:R52"/>
    <mergeCell ref="S51:S52"/>
    <mergeCell ref="T51:T52"/>
    <mergeCell ref="D45:D46"/>
    <mergeCell ref="O45:O46"/>
    <mergeCell ref="R45:R46"/>
    <mergeCell ref="S45:S46"/>
    <mergeCell ref="T45:T46"/>
    <mergeCell ref="D47:D48"/>
    <mergeCell ref="O47:O48"/>
    <mergeCell ref="R47:R48"/>
    <mergeCell ref="S47:S48"/>
    <mergeCell ref="T47:T48"/>
    <mergeCell ref="D41:D42"/>
    <mergeCell ref="O41:O42"/>
    <mergeCell ref="R41:R42"/>
    <mergeCell ref="S41:S42"/>
    <mergeCell ref="T41:T42"/>
    <mergeCell ref="D43:D44"/>
    <mergeCell ref="O43:O44"/>
    <mergeCell ref="R43:R44"/>
    <mergeCell ref="S43:S44"/>
    <mergeCell ref="T43:T44"/>
    <mergeCell ref="D37:D38"/>
    <mergeCell ref="O37:O38"/>
    <mergeCell ref="R37:R38"/>
    <mergeCell ref="S37:S38"/>
    <mergeCell ref="T37:T38"/>
    <mergeCell ref="D39:D40"/>
    <mergeCell ref="O39:O40"/>
    <mergeCell ref="R39:R40"/>
    <mergeCell ref="S39:S40"/>
    <mergeCell ref="T39:T40"/>
    <mergeCell ref="R32:S32"/>
    <mergeCell ref="D33:D34"/>
    <mergeCell ref="O33:O34"/>
    <mergeCell ref="R33:R34"/>
    <mergeCell ref="S33:S34"/>
    <mergeCell ref="T33:T34"/>
    <mergeCell ref="D35:D36"/>
    <mergeCell ref="O35:O36"/>
    <mergeCell ref="R35:R36"/>
    <mergeCell ref="S35:S36"/>
    <mergeCell ref="T35:T36"/>
  </mergeCells>
  <phoneticPr fontId="3"/>
  <conditionalFormatting sqref="L22:P22">
    <cfRule type="expression" dxfId="3" priority="2">
      <formula>L$22&lt;=L$23</formula>
    </cfRule>
  </conditionalFormatting>
  <conditionalFormatting sqref="L23:P23">
    <cfRule type="expression" dxfId="2" priority="1">
      <formula>L$23&lt;L$22</formula>
    </cfRule>
  </conditionalFormatting>
  <conditionalFormatting sqref="P7:P25 R1:R5 Q6 G25:O25 P27 R29 Q30:Q31 P32:P74 Q75:Q77 P78:P110 Q111:Q112 P113:P119 M120 P121:P271 F197:O205 AH272:AH277 Q278:Q1048576">
    <cfRule type="expression" dxfId="1" priority="3">
      <formula>F1="対象外"</formula>
    </cfRule>
  </conditionalFormatting>
  <conditionalFormatting sqref="U1:U23 E18 T24:T28 T29:U29 T30:T104 S105:S106 T107:T1048576">
    <cfRule type="expression" dxfId="0" priority="4">
      <formula>E1="不適合"</formula>
    </cfRule>
  </conditionalFormatting>
  <dataValidations count="4">
    <dataValidation allowBlank="1" showInputMessage="1" showErrorMessage="1" error="数値で入力してください。" sqref="L9:P20" xr:uid="{C1126FF4-CB30-400A-BB12-47E13BF24030}"/>
    <dataValidation type="custom" allowBlank="1" showInputMessage="1" showErrorMessage="1" error="申請から除く額が大き過ぎます。" sqref="L26:P26" xr:uid="{DC839AD9-A6D3-4EEA-8E28-B189B30D8816}">
      <formula1>L26&lt;=L24</formula1>
    </dataValidation>
    <dataValidation type="list" allowBlank="1" showInputMessage="1" showErrorMessage="1" sqref="E100:E104" xr:uid="{F18E4FD6-DF6B-43C5-BDF5-600207955776}">
      <formula1>$F$114:$F$117</formula1>
    </dataValidation>
    <dataValidation type="list" allowBlank="1" showInputMessage="1" showErrorMessage="1" sqref="E12:E15" xr:uid="{EF133C3A-23C1-4AD3-969D-90B706D4D965}">
      <formula1>"○"</formula1>
    </dataValidation>
  </dataValidations>
  <pageMargins left="0.7" right="0.7" top="0.75" bottom="0.75" header="0.3" footer="0.3"/>
  <pageSetup paperSize="8" scale="72" fitToHeight="0" orientation="landscape" r:id="rId1"/>
  <rowBreaks count="2" manualBreakCount="2">
    <brk id="30" min="1" max="18" man="1"/>
    <brk id="75" min="1" max="18"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4512F-A340-4EFE-82F3-EC82FF2848C4}">
  <sheetPr>
    <tabColor rgb="FFFFFFCC"/>
  </sheetPr>
  <dimension ref="A1:AF31"/>
  <sheetViews>
    <sheetView workbookViewId="0">
      <selection activeCell="B19" sqref="B19:C19"/>
    </sheetView>
  </sheetViews>
  <sheetFormatPr defaultColWidth="9" defaultRowHeight="13.5"/>
  <cols>
    <col min="1" max="1" width="2.25" style="5" customWidth="1"/>
    <col min="2" max="2" width="4.125" style="5" customWidth="1"/>
    <col min="3" max="3" width="3.5" style="5" bestFit="1" customWidth="1"/>
    <col min="4" max="6" width="3.5" style="5" customWidth="1"/>
    <col min="7" max="12" width="10.625" style="5" customWidth="1"/>
    <col min="13" max="13" width="2.25" style="5" customWidth="1"/>
    <col min="14" max="16384" width="9" style="5"/>
  </cols>
  <sheetData>
    <row r="1" spans="1:32">
      <c r="A1" s="4"/>
      <c r="B1" s="4"/>
      <c r="C1" s="4"/>
      <c r="D1" s="4"/>
      <c r="E1" s="4"/>
      <c r="F1" s="4"/>
      <c r="G1" s="4"/>
      <c r="H1" s="4"/>
      <c r="I1" s="4"/>
      <c r="J1" s="4"/>
      <c r="K1" s="4"/>
      <c r="L1" s="4"/>
      <c r="M1" s="4"/>
    </row>
    <row r="2" spans="1:32" ht="14.25">
      <c r="A2" s="8" t="s">
        <v>423</v>
      </c>
      <c r="B2" s="8"/>
      <c r="C2" s="8"/>
      <c r="D2" s="8"/>
      <c r="E2" s="8"/>
      <c r="F2" s="8"/>
      <c r="G2" s="8"/>
      <c r="H2" s="8"/>
      <c r="I2" s="8"/>
      <c r="J2" s="8"/>
      <c r="K2" s="8"/>
      <c r="L2" s="8"/>
      <c r="M2" s="8"/>
      <c r="N2" s="475"/>
      <c r="O2" s="475"/>
      <c r="P2" s="475"/>
      <c r="Q2" s="475"/>
      <c r="R2" s="475"/>
      <c r="S2" s="475"/>
      <c r="T2" s="475"/>
      <c r="U2" s="475"/>
      <c r="V2" s="475"/>
      <c r="W2" s="475"/>
      <c r="X2" s="475"/>
      <c r="Y2" s="475"/>
      <c r="Z2" s="475"/>
      <c r="AA2" s="475"/>
      <c r="AB2" s="475"/>
      <c r="AC2" s="475"/>
      <c r="AD2" s="475"/>
      <c r="AE2" s="475"/>
      <c r="AF2" s="475"/>
    </row>
    <row r="3" spans="1:32">
      <c r="A3" s="4"/>
      <c r="B3" s="4"/>
      <c r="C3" s="4"/>
      <c r="D3" s="4"/>
      <c r="E3" s="4"/>
      <c r="F3" s="4"/>
      <c r="G3" s="4"/>
      <c r="H3" s="4"/>
      <c r="I3" s="4"/>
      <c r="J3" s="4"/>
      <c r="K3" s="4"/>
      <c r="L3" s="4"/>
      <c r="M3" s="4"/>
    </row>
    <row r="4" spans="1:32" ht="16.5" customHeight="1">
      <c r="A4" s="4"/>
      <c r="B4" s="772" t="s">
        <v>424</v>
      </c>
      <c r="C4" s="639"/>
      <c r="D4" s="639"/>
      <c r="E4" s="639"/>
      <c r="F4" s="640"/>
      <c r="G4" s="773" t="s">
        <v>474</v>
      </c>
      <c r="H4" s="774"/>
      <c r="I4" s="775"/>
      <c r="J4" s="149"/>
      <c r="K4" s="149"/>
      <c r="L4" s="149"/>
      <c r="M4" s="4"/>
    </row>
    <row r="5" spans="1:32" ht="16.5" customHeight="1">
      <c r="A5" s="4"/>
      <c r="B5" s="622" t="s">
        <v>425</v>
      </c>
      <c r="C5" s="623"/>
      <c r="D5" s="623"/>
      <c r="E5" s="623"/>
      <c r="F5" s="670"/>
      <c r="G5" s="772" t="s">
        <v>474</v>
      </c>
      <c r="H5" s="639"/>
      <c r="I5" s="639"/>
      <c r="J5" s="639"/>
      <c r="K5" s="639"/>
      <c r="L5" s="640"/>
      <c r="M5" s="4"/>
    </row>
    <row r="6" spans="1:32" ht="16.5" customHeight="1">
      <c r="A6" s="4"/>
      <c r="B6" s="776"/>
      <c r="C6" s="777"/>
      <c r="D6" s="777"/>
      <c r="E6" s="777"/>
      <c r="F6" s="778"/>
      <c r="G6" s="772" t="s">
        <v>474</v>
      </c>
      <c r="H6" s="639"/>
      <c r="I6" s="639" t="s">
        <v>474</v>
      </c>
      <c r="J6" s="639"/>
      <c r="K6" s="639"/>
      <c r="L6" s="640"/>
      <c r="M6" s="4"/>
    </row>
    <row r="7" spans="1:32">
      <c r="A7" s="4"/>
      <c r="B7" s="4"/>
      <c r="C7" s="4"/>
      <c r="D7" s="4"/>
      <c r="E7" s="4"/>
      <c r="F7" s="4"/>
      <c r="G7" s="4"/>
      <c r="H7" s="4"/>
      <c r="I7" s="4"/>
      <c r="J7" s="4"/>
      <c r="K7" s="4"/>
      <c r="L7" s="4"/>
      <c r="M7" s="4"/>
    </row>
    <row r="8" spans="1:32">
      <c r="A8" s="4"/>
      <c r="B8" s="4"/>
      <c r="C8" s="4"/>
      <c r="D8" s="4"/>
      <c r="E8" s="4"/>
      <c r="F8" s="4"/>
      <c r="G8" s="4"/>
      <c r="H8" s="4"/>
      <c r="I8" s="4"/>
      <c r="J8" s="4"/>
      <c r="K8" s="4"/>
      <c r="L8" s="4"/>
      <c r="M8" s="4"/>
    </row>
    <row r="9" spans="1:32" ht="14.25">
      <c r="A9" s="4"/>
      <c r="B9" s="8" t="s">
        <v>426</v>
      </c>
      <c r="C9" s="8"/>
      <c r="D9" s="8"/>
      <c r="E9" s="8"/>
      <c r="F9" s="8"/>
      <c r="G9" s="4"/>
      <c r="H9" s="4"/>
      <c r="I9" s="4"/>
      <c r="J9" s="4"/>
      <c r="K9" s="4"/>
      <c r="L9" s="4"/>
      <c r="M9" s="4"/>
    </row>
    <row r="10" spans="1:32">
      <c r="A10" s="4"/>
      <c r="B10" s="3" t="s">
        <v>35</v>
      </c>
      <c r="C10" s="544" t="s">
        <v>427</v>
      </c>
      <c r="D10" s="544"/>
      <c r="E10" s="544"/>
      <c r="F10" s="544"/>
      <c r="G10" s="544"/>
      <c r="H10" s="544"/>
      <c r="I10" s="544"/>
      <c r="J10" s="544"/>
      <c r="K10" s="544"/>
      <c r="L10" s="544"/>
      <c r="M10" s="4"/>
    </row>
    <row r="11" spans="1:32" ht="12.95" customHeight="1">
      <c r="A11" s="4"/>
      <c r="B11" s="3" t="s">
        <v>35</v>
      </c>
      <c r="C11" s="618" t="s">
        <v>428</v>
      </c>
      <c r="D11" s="618"/>
      <c r="E11" s="618"/>
      <c r="F11" s="618"/>
      <c r="G11" s="618"/>
      <c r="H11" s="618"/>
      <c r="I11" s="618"/>
      <c r="J11" s="618"/>
      <c r="K11" s="618"/>
      <c r="L11" s="618"/>
      <c r="M11" s="4"/>
    </row>
    <row r="12" spans="1:32">
      <c r="A12" s="4"/>
      <c r="B12" s="38"/>
      <c r="C12" s="618"/>
      <c r="D12" s="618"/>
      <c r="E12" s="618"/>
      <c r="F12" s="618"/>
      <c r="G12" s="618"/>
      <c r="H12" s="618"/>
      <c r="I12" s="618"/>
      <c r="J12" s="618"/>
      <c r="K12" s="618"/>
      <c r="L12" s="618"/>
      <c r="M12" s="4"/>
    </row>
    <row r="13" spans="1:32" ht="12.95" customHeight="1">
      <c r="A13" s="4"/>
      <c r="B13" s="3" t="s">
        <v>35</v>
      </c>
      <c r="C13" s="618" t="s">
        <v>429</v>
      </c>
      <c r="D13" s="618"/>
      <c r="E13" s="618"/>
      <c r="F13" s="618"/>
      <c r="G13" s="618"/>
      <c r="H13" s="618"/>
      <c r="I13" s="618"/>
      <c r="J13" s="618"/>
      <c r="K13" s="618"/>
      <c r="L13" s="618"/>
      <c r="M13" s="4"/>
    </row>
    <row r="14" spans="1:32">
      <c r="A14" s="4"/>
      <c r="B14" s="38"/>
      <c r="C14" s="618"/>
      <c r="D14" s="618"/>
      <c r="E14" s="618"/>
      <c r="F14" s="618"/>
      <c r="G14" s="618"/>
      <c r="H14" s="618"/>
      <c r="I14" s="618"/>
      <c r="J14" s="618"/>
      <c r="K14" s="618"/>
      <c r="L14" s="618"/>
      <c r="M14" s="4"/>
    </row>
    <row r="15" spans="1:32">
      <c r="A15" s="4"/>
      <c r="B15" s="4"/>
      <c r="C15" s="4"/>
      <c r="D15" s="4"/>
      <c r="E15" s="4"/>
      <c r="F15" s="4"/>
      <c r="G15" s="4"/>
      <c r="H15" s="4"/>
      <c r="I15" s="4"/>
      <c r="J15" s="4"/>
      <c r="K15" s="4"/>
      <c r="L15" s="4"/>
      <c r="M15" s="4"/>
    </row>
    <row r="16" spans="1:32">
      <c r="A16" s="4"/>
      <c r="B16" s="4"/>
      <c r="C16" s="4"/>
      <c r="D16" s="4"/>
      <c r="E16" s="4"/>
      <c r="F16" s="4"/>
      <c r="G16" s="4"/>
      <c r="H16" s="4"/>
      <c r="I16" s="4"/>
      <c r="J16" s="4"/>
      <c r="K16" s="4"/>
      <c r="L16" s="4"/>
      <c r="M16" s="4"/>
    </row>
    <row r="17" spans="1:13" ht="16.5" customHeight="1">
      <c r="A17" s="4"/>
      <c r="B17" s="781"/>
      <c r="C17" s="563"/>
      <c r="D17" s="563"/>
      <c r="E17" s="563"/>
      <c r="F17" s="564"/>
      <c r="G17" s="476" t="s">
        <v>430</v>
      </c>
      <c r="H17" s="476" t="s">
        <v>431</v>
      </c>
      <c r="I17" s="476" t="s">
        <v>432</v>
      </c>
      <c r="J17" s="476" t="s">
        <v>433</v>
      </c>
      <c r="K17" s="476" t="s">
        <v>434</v>
      </c>
      <c r="L17" s="476" t="s">
        <v>264</v>
      </c>
      <c r="M17" s="4"/>
    </row>
    <row r="18" spans="1:13" ht="16.5" customHeight="1">
      <c r="A18" s="4"/>
      <c r="B18" s="779"/>
      <c r="C18" s="780"/>
      <c r="D18" s="35" t="s">
        <v>435</v>
      </c>
      <c r="E18" s="92"/>
      <c r="F18" s="477" t="s">
        <v>436</v>
      </c>
      <c r="G18" s="478"/>
      <c r="H18" s="478"/>
      <c r="I18" s="478"/>
      <c r="J18" s="478"/>
      <c r="K18" s="478"/>
      <c r="L18" s="479" t="str">
        <f>IF(COUNT(G18:K18)&gt;0,SUM(G18:K18),"")</f>
        <v/>
      </c>
      <c r="M18" s="4"/>
    </row>
    <row r="19" spans="1:13" ht="16.5" customHeight="1">
      <c r="A19" s="4"/>
      <c r="B19" s="779"/>
      <c r="C19" s="780"/>
      <c r="D19" s="35" t="s">
        <v>435</v>
      </c>
      <c r="E19" s="92"/>
      <c r="F19" s="477" t="s">
        <v>437</v>
      </c>
      <c r="G19" s="478"/>
      <c r="H19" s="478"/>
      <c r="I19" s="478"/>
      <c r="J19" s="478"/>
      <c r="K19" s="478"/>
      <c r="L19" s="479" t="str">
        <f t="shared" ref="L19:L29" si="0">IF(COUNT(G19:K19)&gt;0,SUM(G19:K19),"")</f>
        <v/>
      </c>
      <c r="M19" s="4"/>
    </row>
    <row r="20" spans="1:13" ht="16.5" customHeight="1">
      <c r="A20" s="4"/>
      <c r="B20" s="779"/>
      <c r="C20" s="780"/>
      <c r="D20" s="35" t="s">
        <v>435</v>
      </c>
      <c r="E20" s="92"/>
      <c r="F20" s="477" t="s">
        <v>438</v>
      </c>
      <c r="G20" s="478"/>
      <c r="H20" s="478"/>
      <c r="I20" s="478"/>
      <c r="J20" s="478"/>
      <c r="K20" s="478"/>
      <c r="L20" s="479" t="str">
        <f t="shared" si="0"/>
        <v/>
      </c>
      <c r="M20" s="4"/>
    </row>
    <row r="21" spans="1:13" ht="16.5" customHeight="1">
      <c r="A21" s="4"/>
      <c r="B21" s="779"/>
      <c r="C21" s="780"/>
      <c r="D21" s="35" t="s">
        <v>435</v>
      </c>
      <c r="E21" s="92"/>
      <c r="F21" s="477" t="s">
        <v>438</v>
      </c>
      <c r="G21" s="478"/>
      <c r="H21" s="478"/>
      <c r="I21" s="478"/>
      <c r="J21" s="478"/>
      <c r="K21" s="478"/>
      <c r="L21" s="479" t="str">
        <f t="shared" si="0"/>
        <v/>
      </c>
      <c r="M21" s="4"/>
    </row>
    <row r="22" spans="1:13" ht="16.5" customHeight="1">
      <c r="A22" s="4"/>
      <c r="B22" s="779"/>
      <c r="C22" s="780"/>
      <c r="D22" s="35" t="s">
        <v>435</v>
      </c>
      <c r="E22" s="92"/>
      <c r="F22" s="477" t="s">
        <v>438</v>
      </c>
      <c r="G22" s="478"/>
      <c r="H22" s="478"/>
      <c r="I22" s="478"/>
      <c r="J22" s="478"/>
      <c r="K22" s="478"/>
      <c r="L22" s="479" t="str">
        <f t="shared" si="0"/>
        <v/>
      </c>
      <c r="M22" s="4"/>
    </row>
    <row r="23" spans="1:13" ht="16.5" customHeight="1">
      <c r="A23" s="4"/>
      <c r="B23" s="779"/>
      <c r="C23" s="780"/>
      <c r="D23" s="35" t="s">
        <v>435</v>
      </c>
      <c r="E23" s="92"/>
      <c r="F23" s="477" t="s">
        <v>438</v>
      </c>
      <c r="G23" s="478"/>
      <c r="H23" s="478"/>
      <c r="I23" s="478"/>
      <c r="J23" s="478"/>
      <c r="K23" s="478"/>
      <c r="L23" s="479" t="str">
        <f t="shared" si="0"/>
        <v/>
      </c>
      <c r="M23" s="4"/>
    </row>
    <row r="24" spans="1:13" ht="16.5" customHeight="1">
      <c r="A24" s="4"/>
      <c r="B24" s="779"/>
      <c r="C24" s="780"/>
      <c r="D24" s="35" t="s">
        <v>435</v>
      </c>
      <c r="E24" s="92"/>
      <c r="F24" s="477" t="s">
        <v>438</v>
      </c>
      <c r="G24" s="478"/>
      <c r="H24" s="478"/>
      <c r="I24" s="478"/>
      <c r="J24" s="478"/>
      <c r="K24" s="478"/>
      <c r="L24" s="479" t="str">
        <f t="shared" si="0"/>
        <v/>
      </c>
      <c r="M24" s="4"/>
    </row>
    <row r="25" spans="1:13" ht="16.5" customHeight="1">
      <c r="A25" s="4"/>
      <c r="B25" s="779"/>
      <c r="C25" s="780"/>
      <c r="D25" s="35" t="s">
        <v>435</v>
      </c>
      <c r="E25" s="92"/>
      <c r="F25" s="477" t="s">
        <v>438</v>
      </c>
      <c r="G25" s="478"/>
      <c r="H25" s="478"/>
      <c r="I25" s="478"/>
      <c r="J25" s="478"/>
      <c r="K25" s="478"/>
      <c r="L25" s="479" t="str">
        <f t="shared" si="0"/>
        <v/>
      </c>
      <c r="M25" s="4"/>
    </row>
    <row r="26" spans="1:13" ht="16.5" customHeight="1">
      <c r="A26" s="4"/>
      <c r="B26" s="779"/>
      <c r="C26" s="780"/>
      <c r="D26" s="35" t="s">
        <v>435</v>
      </c>
      <c r="E26" s="92"/>
      <c r="F26" s="477" t="s">
        <v>438</v>
      </c>
      <c r="G26" s="478"/>
      <c r="H26" s="478"/>
      <c r="I26" s="478"/>
      <c r="J26" s="478"/>
      <c r="K26" s="478"/>
      <c r="L26" s="479" t="str">
        <f t="shared" si="0"/>
        <v/>
      </c>
      <c r="M26" s="4"/>
    </row>
    <row r="27" spans="1:13" ht="16.5" customHeight="1">
      <c r="A27" s="4"/>
      <c r="B27" s="779"/>
      <c r="C27" s="780"/>
      <c r="D27" s="35" t="s">
        <v>435</v>
      </c>
      <c r="E27" s="92"/>
      <c r="F27" s="477" t="s">
        <v>438</v>
      </c>
      <c r="G27" s="478"/>
      <c r="H27" s="478"/>
      <c r="I27" s="478"/>
      <c r="J27" s="478"/>
      <c r="K27" s="478"/>
      <c r="L27" s="479" t="str">
        <f t="shared" si="0"/>
        <v/>
      </c>
      <c r="M27" s="4"/>
    </row>
    <row r="28" spans="1:13" ht="16.5" customHeight="1">
      <c r="A28" s="4"/>
      <c r="B28" s="779"/>
      <c r="C28" s="780"/>
      <c r="D28" s="35" t="s">
        <v>435</v>
      </c>
      <c r="E28" s="92"/>
      <c r="F28" s="477" t="s">
        <v>438</v>
      </c>
      <c r="G28" s="478"/>
      <c r="H28" s="478"/>
      <c r="I28" s="478"/>
      <c r="J28" s="478"/>
      <c r="K28" s="478"/>
      <c r="L28" s="479" t="str">
        <f t="shared" si="0"/>
        <v/>
      </c>
      <c r="M28" s="4"/>
    </row>
    <row r="29" spans="1:13" ht="16.5" customHeight="1">
      <c r="A29" s="4"/>
      <c r="B29" s="779"/>
      <c r="C29" s="780"/>
      <c r="D29" s="35" t="s">
        <v>435</v>
      </c>
      <c r="E29" s="92"/>
      <c r="F29" s="477" t="s">
        <v>438</v>
      </c>
      <c r="G29" s="478"/>
      <c r="H29" s="478"/>
      <c r="I29" s="478"/>
      <c r="J29" s="478"/>
      <c r="K29" s="478"/>
      <c r="L29" s="479" t="str">
        <f t="shared" si="0"/>
        <v/>
      </c>
      <c r="M29" s="4"/>
    </row>
    <row r="30" spans="1:13" ht="16.5" customHeight="1">
      <c r="A30" s="4"/>
      <c r="B30" s="781" t="s">
        <v>264</v>
      </c>
      <c r="C30" s="563"/>
      <c r="D30" s="563"/>
      <c r="E30" s="563"/>
      <c r="F30" s="564"/>
      <c r="G30" s="479" t="str">
        <f>IF(COUNT(G18:G29)&gt;0,SUM(G18:G29),"")</f>
        <v/>
      </c>
      <c r="H30" s="479" t="str">
        <f t="shared" ref="H30:I30" si="1">IF(COUNT(H18:H29)&gt;0,SUM(H18:H29),"")</f>
        <v/>
      </c>
      <c r="I30" s="479" t="str">
        <f t="shared" si="1"/>
        <v/>
      </c>
      <c r="J30" s="479" t="str">
        <f>IF(COUNT(J18:J29)&gt;0,SUM(J18:J29),"")</f>
        <v/>
      </c>
      <c r="K30" s="479" t="str">
        <f t="shared" ref="K30:L30" si="2">IF(COUNT(K18:K29)&gt;0,SUM(K18:K29),"")</f>
        <v/>
      </c>
      <c r="L30" s="479" t="str">
        <f t="shared" si="2"/>
        <v/>
      </c>
      <c r="M30" s="4"/>
    </row>
    <row r="31" spans="1:13">
      <c r="A31" s="4"/>
      <c r="B31" s="4"/>
      <c r="C31" s="4"/>
      <c r="D31" s="4"/>
      <c r="E31" s="4"/>
      <c r="F31" s="4"/>
      <c r="G31" s="4"/>
      <c r="H31" s="4"/>
      <c r="I31" s="4"/>
      <c r="J31" s="4"/>
      <c r="K31" s="4"/>
      <c r="L31" s="4"/>
      <c r="M31" s="4"/>
    </row>
  </sheetData>
  <sheetProtection algorithmName="SHA-512" hashValue="Zlg26ChAP9BXcvltTfcQ9xQT1215A85I+1PXV3i79mdKroVkFVtWngo90m9WB4osZYHNG0tgngPj+Go+9Kt+pA==" saltValue="m3qk/zsuCcZtflEq/gTvvw==" spinCount="100000" sheet="1" selectLockedCells="1"/>
  <mergeCells count="23">
    <mergeCell ref="B26:C26"/>
    <mergeCell ref="B27:C27"/>
    <mergeCell ref="B28:C28"/>
    <mergeCell ref="B29:C29"/>
    <mergeCell ref="B30:F30"/>
    <mergeCell ref="B25:C25"/>
    <mergeCell ref="C10:L10"/>
    <mergeCell ref="C11:L12"/>
    <mergeCell ref="C13:L14"/>
    <mergeCell ref="B17:F17"/>
    <mergeCell ref="B18:C18"/>
    <mergeCell ref="B19:C19"/>
    <mergeCell ref="B20:C20"/>
    <mergeCell ref="B21:C21"/>
    <mergeCell ref="B22:C22"/>
    <mergeCell ref="B23:C23"/>
    <mergeCell ref="B24:C24"/>
    <mergeCell ref="B4:F4"/>
    <mergeCell ref="G4:I4"/>
    <mergeCell ref="B5:F6"/>
    <mergeCell ref="G5:L5"/>
    <mergeCell ref="G6:H6"/>
    <mergeCell ref="I6:L6"/>
  </mergeCells>
  <phoneticPr fontId="3"/>
  <dataValidations count="1">
    <dataValidation type="whole" allowBlank="1" showInputMessage="1" showErrorMessage="1" error="西暦で入力してください。" sqref="B18:C29" xr:uid="{F7F5E5E8-E00C-4284-9445-61B6A34655DE}">
      <formula1>2023</formula1>
      <formula2>2025</formula2>
    </dataValidation>
  </dataValidations>
  <pageMargins left="0.7" right="0.7" top="0.75" bottom="0.75" header="0.3" footer="0.3"/>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D17E9-1BB1-4C20-B6CD-DCC5E8351A81}">
  <sheetPr>
    <tabColor rgb="FFFFFFCC"/>
  </sheetPr>
  <dimension ref="A1:AM945"/>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4"/>
      <c r="B1" s="2" t="s">
        <v>439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7.25" customHeight="1">
      <c r="A2" s="4"/>
      <c r="B2" s="3"/>
      <c r="C2" s="3"/>
      <c r="D2" s="3"/>
      <c r="E2" s="3"/>
      <c r="F2" s="3"/>
      <c r="G2" s="3"/>
      <c r="H2" s="3"/>
      <c r="I2" s="7"/>
      <c r="J2" s="3"/>
      <c r="K2" s="36" t="s">
        <v>157</v>
      </c>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7.2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7"/>
      <c r="AK3" s="3"/>
      <c r="AL3" s="3"/>
      <c r="AM3" s="4"/>
    </row>
    <row r="4" spans="1:39" ht="17.25" customHeight="1">
      <c r="A4" s="4"/>
      <c r="B4" s="1" t="s">
        <v>440</v>
      </c>
      <c r="C4" s="3"/>
      <c r="D4" s="212"/>
      <c r="E4" s="4"/>
      <c r="F4" s="480"/>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7.25" customHeight="1">
      <c r="A5" s="4"/>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4"/>
    </row>
    <row r="6" spans="1:39" ht="17.25" customHeight="1">
      <c r="B6" s="3"/>
      <c r="C6" s="3"/>
      <c r="D6" s="3"/>
      <c r="E6" s="3"/>
      <c r="F6" s="3"/>
      <c r="G6" s="3"/>
      <c r="H6" s="3"/>
      <c r="I6" s="3"/>
      <c r="J6" s="3"/>
      <c r="K6" s="3"/>
      <c r="L6" s="3"/>
      <c r="M6" s="3"/>
      <c r="N6" s="3"/>
      <c r="O6" s="3"/>
      <c r="P6" s="3"/>
      <c r="Q6" s="3"/>
      <c r="R6" s="3"/>
      <c r="S6" s="3"/>
      <c r="T6" s="3"/>
      <c r="U6" s="3"/>
      <c r="V6" s="3"/>
      <c r="W6" s="3"/>
      <c r="X6" s="3"/>
      <c r="Y6" s="3"/>
      <c r="Z6" s="3"/>
      <c r="AA6" s="782" t="s">
        <v>441</v>
      </c>
      <c r="AB6" s="782"/>
      <c r="AC6" s="782"/>
      <c r="AD6" s="782"/>
      <c r="AE6" s="782"/>
      <c r="AF6" s="782"/>
      <c r="AG6" s="782"/>
      <c r="AH6" s="782"/>
      <c r="AI6" s="782"/>
      <c r="AJ6" s="782"/>
      <c r="AK6" s="782"/>
      <c r="AL6" s="3"/>
      <c r="AM6" s="4"/>
    </row>
    <row r="7" spans="1:39" ht="17.25" customHeight="1">
      <c r="A7" s="4"/>
      <c r="B7" s="3"/>
      <c r="C7" s="1" t="s">
        <v>2</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4"/>
    </row>
    <row r="8" spans="1:39" ht="17.25" customHeight="1">
      <c r="A8" s="4"/>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4"/>
    </row>
    <row r="9" spans="1:39" ht="17.25" customHeight="1">
      <c r="A9" s="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4"/>
    </row>
    <row r="10" spans="1:39" ht="17.25" customHeight="1">
      <c r="A10" s="4"/>
      <c r="B10" s="1" t="s">
        <v>442</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4"/>
    </row>
    <row r="11" spans="1:39" ht="17.25" customHeight="1">
      <c r="A11" s="4"/>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4"/>
    </row>
    <row r="12" spans="1:39" ht="17.25" customHeight="1">
      <c r="A12" s="4"/>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4"/>
    </row>
    <row r="13" spans="1:39" ht="17.25" customHeight="1">
      <c r="A13" s="4"/>
      <c r="B13" s="3"/>
      <c r="C13" s="783" t="s">
        <v>443</v>
      </c>
      <c r="D13" s="784"/>
      <c r="E13" s="784"/>
      <c r="F13" s="784"/>
      <c r="G13" s="784"/>
      <c r="H13" s="784"/>
      <c r="I13" s="784"/>
      <c r="J13" s="784"/>
      <c r="K13" s="784"/>
      <c r="L13" s="784"/>
      <c r="M13" s="784"/>
      <c r="N13" s="785"/>
      <c r="O13" s="789" t="s">
        <v>444</v>
      </c>
      <c r="P13" s="790"/>
      <c r="Q13" s="790"/>
      <c r="R13" s="790"/>
      <c r="S13" s="790"/>
      <c r="T13" s="790"/>
      <c r="U13" s="790"/>
      <c r="V13" s="790"/>
      <c r="W13" s="790"/>
      <c r="X13" s="790"/>
      <c r="Y13" s="790"/>
      <c r="Z13" s="790"/>
      <c r="AA13" s="790"/>
      <c r="AB13" s="790"/>
      <c r="AC13" s="790"/>
      <c r="AD13" s="790"/>
      <c r="AE13" s="790"/>
      <c r="AF13" s="790"/>
      <c r="AG13" s="790"/>
      <c r="AH13" s="790"/>
      <c r="AI13" s="790"/>
      <c r="AJ13" s="791"/>
      <c r="AK13" s="3"/>
      <c r="AL13" s="3"/>
      <c r="AM13" s="4"/>
    </row>
    <row r="14" spans="1:39" ht="17.25" customHeight="1">
      <c r="A14" s="4"/>
      <c r="B14" s="3"/>
      <c r="C14" s="786"/>
      <c r="D14" s="787"/>
      <c r="E14" s="787"/>
      <c r="F14" s="787"/>
      <c r="G14" s="787"/>
      <c r="H14" s="787"/>
      <c r="I14" s="787"/>
      <c r="J14" s="787"/>
      <c r="K14" s="787"/>
      <c r="L14" s="787"/>
      <c r="M14" s="787"/>
      <c r="N14" s="788"/>
      <c r="O14" s="792"/>
      <c r="P14" s="793"/>
      <c r="Q14" s="793"/>
      <c r="R14" s="793"/>
      <c r="S14" s="793"/>
      <c r="T14" s="793"/>
      <c r="U14" s="793"/>
      <c r="V14" s="793"/>
      <c r="W14" s="793"/>
      <c r="X14" s="793"/>
      <c r="Y14" s="793"/>
      <c r="Z14" s="793"/>
      <c r="AA14" s="793"/>
      <c r="AB14" s="793"/>
      <c r="AC14" s="793"/>
      <c r="AD14" s="793"/>
      <c r="AE14" s="793"/>
      <c r="AF14" s="793"/>
      <c r="AG14" s="793"/>
      <c r="AH14" s="793"/>
      <c r="AI14" s="793"/>
      <c r="AJ14" s="794"/>
      <c r="AK14" s="3"/>
      <c r="AL14" s="3"/>
      <c r="AM14" s="4"/>
    </row>
    <row r="15" spans="1:39" ht="17.25" customHeight="1">
      <c r="A15" s="4"/>
      <c r="B15" s="3"/>
      <c r="C15" s="91" t="s">
        <v>445</v>
      </c>
      <c r="D15" s="47"/>
      <c r="E15" s="47"/>
      <c r="F15" s="47"/>
      <c r="G15" s="47"/>
      <c r="H15" s="47"/>
      <c r="I15" s="47"/>
      <c r="J15" s="47"/>
      <c r="K15" s="47"/>
      <c r="L15" s="47"/>
      <c r="M15" s="47"/>
      <c r="N15" s="48"/>
      <c r="O15" s="795"/>
      <c r="P15" s="796"/>
      <c r="Q15" s="796"/>
      <c r="R15" s="796"/>
      <c r="S15" s="796"/>
      <c r="T15" s="796"/>
      <c r="U15" s="796"/>
      <c r="V15" s="796"/>
      <c r="W15" s="796"/>
      <c r="X15" s="796"/>
      <c r="Y15" s="796"/>
      <c r="Z15" s="796"/>
      <c r="AA15" s="796"/>
      <c r="AB15" s="796"/>
      <c r="AC15" s="796"/>
      <c r="AD15" s="796"/>
      <c r="AE15" s="796"/>
      <c r="AF15" s="796"/>
      <c r="AG15" s="796"/>
      <c r="AH15" s="796"/>
      <c r="AI15" s="796"/>
      <c r="AJ15" s="797"/>
      <c r="AK15" s="3"/>
      <c r="AL15" s="3"/>
      <c r="AM15" s="4"/>
    </row>
    <row r="16" spans="1:39" ht="17.25" customHeight="1">
      <c r="A16" s="4"/>
      <c r="B16" s="3"/>
      <c r="C16" s="804" t="s">
        <v>446</v>
      </c>
      <c r="D16" s="618"/>
      <c r="E16" s="618"/>
      <c r="F16" s="618"/>
      <c r="G16" s="618"/>
      <c r="H16" s="618"/>
      <c r="I16" s="618"/>
      <c r="J16" s="618"/>
      <c r="K16" s="618"/>
      <c r="L16" s="618"/>
      <c r="M16" s="618"/>
      <c r="N16" s="805"/>
      <c r="O16" s="798"/>
      <c r="P16" s="799"/>
      <c r="Q16" s="799"/>
      <c r="R16" s="799"/>
      <c r="S16" s="799"/>
      <c r="T16" s="799"/>
      <c r="U16" s="799"/>
      <c r="V16" s="799"/>
      <c r="W16" s="799"/>
      <c r="X16" s="799"/>
      <c r="Y16" s="799"/>
      <c r="Z16" s="799"/>
      <c r="AA16" s="799"/>
      <c r="AB16" s="799"/>
      <c r="AC16" s="799"/>
      <c r="AD16" s="799"/>
      <c r="AE16" s="799"/>
      <c r="AF16" s="799"/>
      <c r="AG16" s="799"/>
      <c r="AH16" s="799"/>
      <c r="AI16" s="799"/>
      <c r="AJ16" s="800"/>
      <c r="AK16" s="3"/>
      <c r="AL16" s="3"/>
      <c r="AM16" s="4"/>
    </row>
    <row r="17" spans="1:39" ht="17.25" customHeight="1">
      <c r="A17" s="4"/>
      <c r="B17" s="3"/>
      <c r="C17" s="804"/>
      <c r="D17" s="618"/>
      <c r="E17" s="618"/>
      <c r="F17" s="618"/>
      <c r="G17" s="618"/>
      <c r="H17" s="618"/>
      <c r="I17" s="618"/>
      <c r="J17" s="618"/>
      <c r="K17" s="618"/>
      <c r="L17" s="618"/>
      <c r="M17" s="618"/>
      <c r="N17" s="805"/>
      <c r="O17" s="798"/>
      <c r="P17" s="799"/>
      <c r="Q17" s="799"/>
      <c r="R17" s="799"/>
      <c r="S17" s="799"/>
      <c r="T17" s="799"/>
      <c r="U17" s="799"/>
      <c r="V17" s="799"/>
      <c r="W17" s="799"/>
      <c r="X17" s="799"/>
      <c r="Y17" s="799"/>
      <c r="Z17" s="799"/>
      <c r="AA17" s="799"/>
      <c r="AB17" s="799"/>
      <c r="AC17" s="799"/>
      <c r="AD17" s="799"/>
      <c r="AE17" s="799"/>
      <c r="AF17" s="799"/>
      <c r="AG17" s="799"/>
      <c r="AH17" s="799"/>
      <c r="AI17" s="799"/>
      <c r="AJ17" s="800"/>
      <c r="AK17" s="3"/>
      <c r="AL17" s="3"/>
      <c r="AM17" s="4"/>
    </row>
    <row r="18" spans="1:39" ht="17.25" customHeight="1">
      <c r="A18" s="4"/>
      <c r="B18" s="3"/>
      <c r="C18" s="806"/>
      <c r="D18" s="807"/>
      <c r="E18" s="807"/>
      <c r="F18" s="807"/>
      <c r="G18" s="807"/>
      <c r="H18" s="807"/>
      <c r="I18" s="807"/>
      <c r="J18" s="807"/>
      <c r="K18" s="807"/>
      <c r="L18" s="807"/>
      <c r="M18" s="807"/>
      <c r="N18" s="808"/>
      <c r="O18" s="801"/>
      <c r="P18" s="802"/>
      <c r="Q18" s="802"/>
      <c r="R18" s="802"/>
      <c r="S18" s="802"/>
      <c r="T18" s="802"/>
      <c r="U18" s="802"/>
      <c r="V18" s="802"/>
      <c r="W18" s="802"/>
      <c r="X18" s="802"/>
      <c r="Y18" s="802"/>
      <c r="Z18" s="802"/>
      <c r="AA18" s="802"/>
      <c r="AB18" s="802"/>
      <c r="AC18" s="802"/>
      <c r="AD18" s="802"/>
      <c r="AE18" s="802"/>
      <c r="AF18" s="802"/>
      <c r="AG18" s="802"/>
      <c r="AH18" s="802"/>
      <c r="AI18" s="802"/>
      <c r="AJ18" s="803"/>
      <c r="AK18" s="3"/>
      <c r="AL18" s="3"/>
      <c r="AM18" s="4"/>
    </row>
    <row r="19" spans="1:39" ht="17.25" customHeight="1">
      <c r="A19" s="4"/>
      <c r="B19" s="3"/>
      <c r="C19" s="62" t="s">
        <v>447</v>
      </c>
      <c r="D19" s="3"/>
      <c r="E19" s="3"/>
      <c r="F19" s="3"/>
      <c r="G19" s="3"/>
      <c r="H19" s="3"/>
      <c r="I19" s="3"/>
      <c r="J19" s="3"/>
      <c r="K19" s="3"/>
      <c r="L19" s="3"/>
      <c r="M19" s="3"/>
      <c r="N19" s="50"/>
      <c r="O19" s="795"/>
      <c r="P19" s="796"/>
      <c r="Q19" s="796"/>
      <c r="R19" s="796"/>
      <c r="S19" s="796"/>
      <c r="T19" s="796"/>
      <c r="U19" s="796"/>
      <c r="V19" s="796"/>
      <c r="W19" s="796"/>
      <c r="X19" s="796"/>
      <c r="Y19" s="796"/>
      <c r="Z19" s="796"/>
      <c r="AA19" s="796"/>
      <c r="AB19" s="796"/>
      <c r="AC19" s="796"/>
      <c r="AD19" s="796"/>
      <c r="AE19" s="796"/>
      <c r="AF19" s="796"/>
      <c r="AG19" s="796"/>
      <c r="AH19" s="796"/>
      <c r="AI19" s="796"/>
      <c r="AJ19" s="797"/>
      <c r="AK19" s="3"/>
      <c r="AL19" s="3"/>
      <c r="AM19" s="4"/>
    </row>
    <row r="20" spans="1:39" ht="17.25" customHeight="1">
      <c r="A20" s="4"/>
      <c r="B20" s="3"/>
      <c r="C20" s="809" t="s">
        <v>448</v>
      </c>
      <c r="D20" s="787"/>
      <c r="E20" s="787"/>
      <c r="F20" s="787"/>
      <c r="G20" s="787"/>
      <c r="H20" s="787"/>
      <c r="I20" s="787"/>
      <c r="J20" s="787"/>
      <c r="K20" s="787"/>
      <c r="L20" s="787"/>
      <c r="M20" s="787"/>
      <c r="N20" s="788"/>
      <c r="O20" s="798"/>
      <c r="P20" s="799"/>
      <c r="Q20" s="799"/>
      <c r="R20" s="799"/>
      <c r="S20" s="799"/>
      <c r="T20" s="799"/>
      <c r="U20" s="799"/>
      <c r="V20" s="799"/>
      <c r="W20" s="799"/>
      <c r="X20" s="799"/>
      <c r="Y20" s="799"/>
      <c r="Z20" s="799"/>
      <c r="AA20" s="799"/>
      <c r="AB20" s="799"/>
      <c r="AC20" s="799"/>
      <c r="AD20" s="799"/>
      <c r="AE20" s="799"/>
      <c r="AF20" s="799"/>
      <c r="AG20" s="799"/>
      <c r="AH20" s="799"/>
      <c r="AI20" s="799"/>
      <c r="AJ20" s="800"/>
      <c r="AK20" s="3"/>
      <c r="AL20" s="3"/>
      <c r="AM20" s="4"/>
    </row>
    <row r="21" spans="1:39" ht="17.25" customHeight="1">
      <c r="A21" s="4"/>
      <c r="B21" s="3"/>
      <c r="C21" s="786"/>
      <c r="D21" s="787"/>
      <c r="E21" s="787"/>
      <c r="F21" s="787"/>
      <c r="G21" s="787"/>
      <c r="H21" s="787"/>
      <c r="I21" s="787"/>
      <c r="J21" s="787"/>
      <c r="K21" s="787"/>
      <c r="L21" s="787"/>
      <c r="M21" s="787"/>
      <c r="N21" s="788"/>
      <c r="O21" s="798"/>
      <c r="P21" s="799"/>
      <c r="Q21" s="799"/>
      <c r="R21" s="799"/>
      <c r="S21" s="799"/>
      <c r="T21" s="799"/>
      <c r="U21" s="799"/>
      <c r="V21" s="799"/>
      <c r="W21" s="799"/>
      <c r="X21" s="799"/>
      <c r="Y21" s="799"/>
      <c r="Z21" s="799"/>
      <c r="AA21" s="799"/>
      <c r="AB21" s="799"/>
      <c r="AC21" s="799"/>
      <c r="AD21" s="799"/>
      <c r="AE21" s="799"/>
      <c r="AF21" s="799"/>
      <c r="AG21" s="799"/>
      <c r="AH21" s="799"/>
      <c r="AI21" s="799"/>
      <c r="AJ21" s="800"/>
      <c r="AK21" s="3"/>
      <c r="AL21" s="3"/>
      <c r="AM21" s="4"/>
    </row>
    <row r="22" spans="1:39" ht="17.25" customHeight="1">
      <c r="A22" s="4"/>
      <c r="B22" s="3"/>
      <c r="C22" s="786"/>
      <c r="D22" s="787"/>
      <c r="E22" s="787"/>
      <c r="F22" s="787"/>
      <c r="G22" s="787"/>
      <c r="H22" s="787"/>
      <c r="I22" s="787"/>
      <c r="J22" s="787"/>
      <c r="K22" s="787"/>
      <c r="L22" s="787"/>
      <c r="M22" s="787"/>
      <c r="N22" s="788"/>
      <c r="O22" s="801"/>
      <c r="P22" s="802"/>
      <c r="Q22" s="802"/>
      <c r="R22" s="802"/>
      <c r="S22" s="802"/>
      <c r="T22" s="802"/>
      <c r="U22" s="802"/>
      <c r="V22" s="802"/>
      <c r="W22" s="802"/>
      <c r="X22" s="802"/>
      <c r="Y22" s="802"/>
      <c r="Z22" s="802"/>
      <c r="AA22" s="802"/>
      <c r="AB22" s="802"/>
      <c r="AC22" s="802"/>
      <c r="AD22" s="802"/>
      <c r="AE22" s="802"/>
      <c r="AF22" s="802"/>
      <c r="AG22" s="802"/>
      <c r="AH22" s="802"/>
      <c r="AI22" s="802"/>
      <c r="AJ22" s="803"/>
      <c r="AK22" s="3"/>
      <c r="AL22" s="3"/>
      <c r="AM22" s="4"/>
    </row>
    <row r="23" spans="1:39" ht="17.25" customHeight="1">
      <c r="A23" s="4"/>
      <c r="B23" s="3"/>
      <c r="C23" s="45" t="s">
        <v>449</v>
      </c>
      <c r="D23" s="47"/>
      <c r="E23" s="47"/>
      <c r="F23" s="47"/>
      <c r="G23" s="47"/>
      <c r="H23" s="47"/>
      <c r="I23" s="47"/>
      <c r="J23" s="47"/>
      <c r="K23" s="47"/>
      <c r="L23" s="47"/>
      <c r="M23" s="47"/>
      <c r="N23" s="48"/>
      <c r="O23" s="795"/>
      <c r="P23" s="796"/>
      <c r="Q23" s="796"/>
      <c r="R23" s="796"/>
      <c r="S23" s="796"/>
      <c r="T23" s="796"/>
      <c r="U23" s="796"/>
      <c r="V23" s="796"/>
      <c r="W23" s="796"/>
      <c r="X23" s="796"/>
      <c r="Y23" s="796"/>
      <c r="Z23" s="796"/>
      <c r="AA23" s="796"/>
      <c r="AB23" s="796"/>
      <c r="AC23" s="796"/>
      <c r="AD23" s="796"/>
      <c r="AE23" s="796"/>
      <c r="AF23" s="796"/>
      <c r="AG23" s="796"/>
      <c r="AH23" s="796"/>
      <c r="AI23" s="796"/>
      <c r="AJ23" s="797"/>
      <c r="AK23" s="3"/>
      <c r="AL23" s="3"/>
      <c r="AM23" s="4"/>
    </row>
    <row r="24" spans="1:39" ht="17.25" customHeight="1">
      <c r="A24" s="4"/>
      <c r="B24" s="3"/>
      <c r="C24" s="804" t="s">
        <v>450</v>
      </c>
      <c r="D24" s="544"/>
      <c r="E24" s="544"/>
      <c r="F24" s="544"/>
      <c r="G24" s="544"/>
      <c r="H24" s="544"/>
      <c r="I24" s="544"/>
      <c r="J24" s="544"/>
      <c r="K24" s="544"/>
      <c r="L24" s="544"/>
      <c r="M24" s="544"/>
      <c r="N24" s="810"/>
      <c r="O24" s="798"/>
      <c r="P24" s="799"/>
      <c r="Q24" s="799"/>
      <c r="R24" s="799"/>
      <c r="S24" s="799"/>
      <c r="T24" s="799"/>
      <c r="U24" s="799"/>
      <c r="V24" s="799"/>
      <c r="W24" s="799"/>
      <c r="X24" s="799"/>
      <c r="Y24" s="799"/>
      <c r="Z24" s="799"/>
      <c r="AA24" s="799"/>
      <c r="AB24" s="799"/>
      <c r="AC24" s="799"/>
      <c r="AD24" s="799"/>
      <c r="AE24" s="799"/>
      <c r="AF24" s="799"/>
      <c r="AG24" s="799"/>
      <c r="AH24" s="799"/>
      <c r="AI24" s="799"/>
      <c r="AJ24" s="800"/>
      <c r="AK24" s="3"/>
      <c r="AL24" s="3"/>
      <c r="AM24" s="4"/>
    </row>
    <row r="25" spans="1:39" ht="17.25" customHeight="1">
      <c r="A25" s="4"/>
      <c r="B25" s="3"/>
      <c r="C25" s="543"/>
      <c r="D25" s="544"/>
      <c r="E25" s="544"/>
      <c r="F25" s="544"/>
      <c r="G25" s="544"/>
      <c r="H25" s="544"/>
      <c r="I25" s="544"/>
      <c r="J25" s="544"/>
      <c r="K25" s="544"/>
      <c r="L25" s="544"/>
      <c r="M25" s="544"/>
      <c r="N25" s="810"/>
      <c r="O25" s="798"/>
      <c r="P25" s="799"/>
      <c r="Q25" s="799"/>
      <c r="R25" s="799"/>
      <c r="S25" s="799"/>
      <c r="T25" s="799"/>
      <c r="U25" s="799"/>
      <c r="V25" s="799"/>
      <c r="W25" s="799"/>
      <c r="X25" s="799"/>
      <c r="Y25" s="799"/>
      <c r="Z25" s="799"/>
      <c r="AA25" s="799"/>
      <c r="AB25" s="799"/>
      <c r="AC25" s="799"/>
      <c r="AD25" s="799"/>
      <c r="AE25" s="799"/>
      <c r="AF25" s="799"/>
      <c r="AG25" s="799"/>
      <c r="AH25" s="799"/>
      <c r="AI25" s="799"/>
      <c r="AJ25" s="800"/>
      <c r="AK25" s="3"/>
      <c r="AL25" s="3"/>
      <c r="AM25" s="4"/>
    </row>
    <row r="26" spans="1:39" ht="17.25" customHeight="1">
      <c r="A26" s="4"/>
      <c r="B26" s="3"/>
      <c r="C26" s="776"/>
      <c r="D26" s="777"/>
      <c r="E26" s="777"/>
      <c r="F26" s="777"/>
      <c r="G26" s="777"/>
      <c r="H26" s="777"/>
      <c r="I26" s="777"/>
      <c r="J26" s="777"/>
      <c r="K26" s="777"/>
      <c r="L26" s="777"/>
      <c r="M26" s="777"/>
      <c r="N26" s="777"/>
      <c r="O26" s="801"/>
      <c r="P26" s="802"/>
      <c r="Q26" s="802"/>
      <c r="R26" s="802"/>
      <c r="S26" s="802"/>
      <c r="T26" s="802"/>
      <c r="U26" s="802"/>
      <c r="V26" s="802"/>
      <c r="W26" s="802"/>
      <c r="X26" s="802"/>
      <c r="Y26" s="802"/>
      <c r="Z26" s="802"/>
      <c r="AA26" s="802"/>
      <c r="AB26" s="802"/>
      <c r="AC26" s="802"/>
      <c r="AD26" s="802"/>
      <c r="AE26" s="802"/>
      <c r="AF26" s="802"/>
      <c r="AG26" s="802"/>
      <c r="AH26" s="802"/>
      <c r="AI26" s="802"/>
      <c r="AJ26" s="803"/>
      <c r="AK26" s="3"/>
      <c r="AL26" s="3"/>
      <c r="AM26" s="4"/>
    </row>
    <row r="27" spans="1:39" ht="17.25" customHeight="1">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4"/>
    </row>
    <row r="28" spans="1:39" ht="17.25" customHeight="1">
      <c r="A28" s="4"/>
      <c r="B28" s="1" t="s">
        <v>451</v>
      </c>
      <c r="C28" s="3"/>
      <c r="D28" s="3"/>
      <c r="E28" s="3"/>
      <c r="F28" s="3"/>
      <c r="G28" s="3"/>
      <c r="H28" s="4"/>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4"/>
    </row>
    <row r="29" spans="1:39" ht="17.25" customHeight="1">
      <c r="A29" s="4"/>
      <c r="B29" s="1"/>
      <c r="C29" s="481" t="s">
        <v>92</v>
      </c>
      <c r="D29" s="811" t="s">
        <v>452</v>
      </c>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row>
    <row r="30" spans="1:39" ht="17.25" customHeight="1">
      <c r="A30" s="4"/>
      <c r="B30" s="3"/>
      <c r="C30" s="482" t="s">
        <v>92</v>
      </c>
      <c r="D30" s="1" t="s">
        <v>453</v>
      </c>
      <c r="E30" s="1"/>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4"/>
    </row>
    <row r="31" spans="1:39" ht="17.25" customHeight="1">
      <c r="A31" s="4"/>
      <c r="B31" s="3"/>
      <c r="C31" s="482" t="s">
        <v>92</v>
      </c>
      <c r="D31" s="515" t="s">
        <v>454</v>
      </c>
      <c r="E31" s="515"/>
      <c r="F31" s="515"/>
      <c r="G31" s="515"/>
      <c r="H31" s="515"/>
      <c r="I31" s="515"/>
      <c r="J31" s="515"/>
      <c r="K31" s="515"/>
      <c r="L31" s="515"/>
      <c r="M31" s="515"/>
      <c r="N31" s="515"/>
      <c r="O31" s="515"/>
      <c r="P31" s="515"/>
      <c r="Q31" s="515"/>
      <c r="R31" s="515"/>
      <c r="S31" s="515"/>
      <c r="T31" s="515"/>
      <c r="U31" s="515"/>
      <c r="V31" s="515"/>
      <c r="W31" s="515"/>
      <c r="X31" s="515"/>
      <c r="Y31" s="515"/>
      <c r="Z31" s="515"/>
      <c r="AA31" s="515"/>
      <c r="AB31" s="515"/>
      <c r="AC31" s="515"/>
      <c r="AD31" s="515"/>
      <c r="AE31" s="515"/>
      <c r="AF31" s="515"/>
      <c r="AG31" s="515"/>
      <c r="AH31" s="515"/>
      <c r="AI31" s="515"/>
      <c r="AJ31" s="515"/>
      <c r="AK31" s="515"/>
      <c r="AL31" s="515"/>
      <c r="AM31" s="515"/>
    </row>
    <row r="32" spans="1:39" ht="17.25" customHeight="1">
      <c r="A32" s="4"/>
      <c r="B32" s="3"/>
      <c r="C32" s="4"/>
      <c r="D32" s="515"/>
      <c r="E32" s="515"/>
      <c r="F32" s="5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row>
    <row r="33" spans="1:39" ht="17.25" customHeight="1">
      <c r="A33" s="4"/>
      <c r="B33" s="3"/>
      <c r="C33" s="1"/>
      <c r="D33" s="515"/>
      <c r="E33" s="515"/>
      <c r="F33" s="515"/>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5"/>
      <c r="AE33" s="515"/>
      <c r="AF33" s="515"/>
      <c r="AG33" s="515"/>
      <c r="AH33" s="515"/>
      <c r="AI33" s="515"/>
      <c r="AJ33" s="515"/>
      <c r="AK33" s="515"/>
      <c r="AL33" s="515"/>
      <c r="AM33" s="515"/>
    </row>
    <row r="34" spans="1:39" ht="17.25" customHeight="1">
      <c r="A34" s="4"/>
      <c r="B34" s="3"/>
      <c r="C34" s="483"/>
      <c r="D34" s="515"/>
      <c r="E34" s="515"/>
      <c r="F34" s="515"/>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row>
    <row r="35" spans="1:39" ht="17.25" customHeight="1">
      <c r="A35" s="4"/>
      <c r="B35" s="3"/>
      <c r="C35" s="482" t="s">
        <v>92</v>
      </c>
      <c r="D35" s="515" t="s">
        <v>455</v>
      </c>
      <c r="E35" s="515"/>
      <c r="F35" s="515"/>
      <c r="G35" s="515"/>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row>
    <row r="36" spans="1:39" ht="17.25" customHeight="1">
      <c r="A36" s="4"/>
      <c r="B36" s="4"/>
      <c r="C36" s="1"/>
      <c r="D36" s="515"/>
      <c r="E36" s="515"/>
      <c r="F36" s="515"/>
      <c r="G36" s="515"/>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row>
    <row r="37" spans="1:39" ht="17.25" customHeight="1">
      <c r="A37" s="4"/>
      <c r="B37" s="3"/>
      <c r="C37" s="1"/>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c r="AC37" s="515"/>
      <c r="AD37" s="515"/>
      <c r="AE37" s="515"/>
      <c r="AF37" s="515"/>
      <c r="AG37" s="515"/>
      <c r="AH37" s="515"/>
      <c r="AI37" s="515"/>
      <c r="AJ37" s="515"/>
      <c r="AK37" s="515"/>
      <c r="AL37" s="515"/>
      <c r="AM37" s="515"/>
    </row>
    <row r="38" spans="1:39" ht="17.25" customHeight="1">
      <c r="A38" s="4"/>
      <c r="B38" s="3"/>
      <c r="C38" s="1"/>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515"/>
      <c r="AB38" s="515"/>
      <c r="AC38" s="515"/>
      <c r="AD38" s="515"/>
      <c r="AE38" s="515"/>
      <c r="AF38" s="515"/>
      <c r="AG38" s="515"/>
      <c r="AH38" s="515"/>
      <c r="AI38" s="515"/>
      <c r="AJ38" s="515"/>
      <c r="AK38" s="515"/>
      <c r="AL38" s="515"/>
      <c r="AM38" s="515"/>
    </row>
    <row r="39" spans="1:39" ht="17.25" customHeight="1">
      <c r="A39" s="4"/>
      <c r="B39" s="3"/>
      <c r="C39" s="482" t="s">
        <v>92</v>
      </c>
      <c r="D39" s="515" t="s">
        <v>456</v>
      </c>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B39" s="515"/>
      <c r="AC39" s="515"/>
      <c r="AD39" s="515"/>
      <c r="AE39" s="515"/>
      <c r="AF39" s="515"/>
      <c r="AG39" s="515"/>
      <c r="AH39" s="515"/>
      <c r="AI39" s="515"/>
      <c r="AJ39" s="515"/>
      <c r="AK39" s="515"/>
      <c r="AL39" s="515"/>
      <c r="AM39" s="515"/>
    </row>
    <row r="40" spans="1:39" ht="17.25" customHeight="1">
      <c r="A40" s="4"/>
      <c r="B40" s="3"/>
      <c r="C40" s="1"/>
      <c r="D40" s="515"/>
      <c r="E40" s="515"/>
      <c r="F40" s="515"/>
      <c r="G40" s="515"/>
      <c r="H40" s="515"/>
      <c r="I40" s="515"/>
      <c r="J40" s="515"/>
      <c r="K40" s="515"/>
      <c r="L40" s="515"/>
      <c r="M40" s="515"/>
      <c r="N40" s="515"/>
      <c r="O40" s="515"/>
      <c r="P40" s="515"/>
      <c r="Q40" s="515"/>
      <c r="R40" s="515"/>
      <c r="S40" s="515"/>
      <c r="T40" s="515"/>
      <c r="U40" s="515"/>
      <c r="V40" s="515"/>
      <c r="W40" s="515"/>
      <c r="X40" s="515"/>
      <c r="Y40" s="515"/>
      <c r="Z40" s="515"/>
      <c r="AA40" s="515"/>
      <c r="AB40" s="515"/>
      <c r="AC40" s="515"/>
      <c r="AD40" s="515"/>
      <c r="AE40" s="515"/>
      <c r="AF40" s="515"/>
      <c r="AG40" s="515"/>
      <c r="AH40" s="515"/>
      <c r="AI40" s="515"/>
      <c r="AJ40" s="515"/>
      <c r="AK40" s="515"/>
      <c r="AL40" s="515"/>
      <c r="AM40" s="515"/>
    </row>
    <row r="41" spans="1:39" ht="17.25" customHeight="1">
      <c r="A41" s="4"/>
      <c r="B41" s="3"/>
      <c r="C41" s="1"/>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row>
    <row r="42" spans="1:39" ht="17.25" customHeight="1">
      <c r="A42" s="4"/>
      <c r="B42" s="3"/>
      <c r="C42" s="1"/>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row>
    <row r="43" spans="1:39" ht="17.25" customHeight="1">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row>
    <row r="44" spans="1:39" ht="17.25" customHeight="1">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row>
    <row r="45" spans="1:39" ht="17.25" customHeight="1">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row>
    <row r="46" spans="1:39" ht="17.25" customHeight="1">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row>
    <row r="47" spans="1:39" ht="17.25" customHeight="1">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484"/>
    </row>
    <row r="48" spans="1:39" ht="17.25" customHeight="1">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484"/>
    </row>
    <row r="49" spans="2:38" ht="17.25" customHeight="1">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row>
    <row r="50" spans="2:38" ht="17.25" customHeight="1">
      <c r="B50" s="2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row>
    <row r="51" spans="2:38" ht="17.25" customHeight="1">
      <c r="B51" s="2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row>
    <row r="52" spans="2:38" ht="17.25" customHeight="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row>
    <row r="53" spans="2:38" ht="17.25" customHeight="1">
      <c r="B53" s="2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row>
    <row r="54" spans="2:38" ht="17.25" customHeight="1">
      <c r="B54" s="2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row>
    <row r="55" spans="2:38" ht="17.25" customHeight="1">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row>
    <row r="56" spans="2:38" ht="17.25" customHeight="1">
      <c r="B56" s="2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row>
    <row r="57" spans="2:38" ht="17.25" customHeight="1">
      <c r="B57" s="2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row>
    <row r="58" spans="2:38" ht="17.25" customHeight="1">
      <c r="B58" s="2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row>
    <row r="59" spans="2:38" ht="17.25" customHeight="1">
      <c r="B59" s="2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row>
    <row r="60" spans="2:38" ht="17.25" customHeight="1">
      <c r="B60" s="2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row>
    <row r="61" spans="2:38" ht="17.25" customHeight="1">
      <c r="B61" s="2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row>
    <row r="62" spans="2:38" ht="17.25" customHeight="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row>
    <row r="63" spans="2:38" ht="17.25" customHeight="1">
      <c r="B63" s="2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row>
    <row r="64" spans="2:38" ht="17.25" customHeight="1">
      <c r="B64" s="2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row>
    <row r="65" spans="2:38" ht="17.25" customHeight="1">
      <c r="B65" s="2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row>
    <row r="66" spans="2:38" ht="17.25" customHeight="1">
      <c r="B66" s="2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row>
    <row r="67" spans="2:38" ht="17.25" customHeight="1">
      <c r="B67" s="2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row>
    <row r="68" spans="2:38" ht="17.25" customHeight="1">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row>
    <row r="69" spans="2:38" ht="17.25" customHeight="1">
      <c r="B69" s="2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row>
    <row r="70" spans="2:38" ht="17.25" customHeight="1">
      <c r="B70" s="2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row>
    <row r="71" spans="2:38" ht="17.25" customHeight="1">
      <c r="B71" s="2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row>
    <row r="72" spans="2:38" ht="17.25" customHeight="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row>
    <row r="73" spans="2:38" ht="17.25" customHeight="1">
      <c r="B73" s="2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row>
    <row r="74" spans="2:38" ht="17.25" customHeight="1">
      <c r="B74" s="2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row>
    <row r="75" spans="2:38" ht="17.25" customHeight="1">
      <c r="B75" s="2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row>
    <row r="76" spans="2:38" ht="17.25" customHeight="1">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row>
    <row r="77" spans="2:38" ht="17.25" customHeight="1">
      <c r="B77" s="2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row>
    <row r="78" spans="2:38" ht="17.25" customHeight="1">
      <c r="B78" s="2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row>
    <row r="79" spans="2:38" ht="17.25" customHeight="1">
      <c r="B79" s="2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row>
    <row r="80" spans="2:38" ht="17.25" customHeight="1">
      <c r="B80" s="2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row>
    <row r="81" spans="2:38" ht="17.25" customHeight="1">
      <c r="B81" s="2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row>
    <row r="82" spans="2:38" ht="17.25" customHeight="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row>
    <row r="83" spans="2:38" ht="17.25" customHeight="1">
      <c r="B83" s="2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row>
    <row r="84" spans="2:38" ht="17.25" customHeight="1">
      <c r="B84" s="2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row>
    <row r="85" spans="2:38" ht="17.25" customHeight="1">
      <c r="B85" s="2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row>
    <row r="86" spans="2:38" ht="17.25" customHeight="1">
      <c r="B86" s="2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row>
    <row r="87" spans="2:38" ht="17.25" customHeight="1">
      <c r="B87" s="2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row>
    <row r="88" spans="2:38" ht="17.25" customHeight="1">
      <c r="B88" s="2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row>
    <row r="89" spans="2:38" ht="17.25" customHeight="1">
      <c r="B89" s="2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row>
    <row r="90" spans="2:38" ht="17.25" customHeight="1">
      <c r="B90" s="2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row>
    <row r="91" spans="2:38" ht="17.25" customHeight="1">
      <c r="B91" s="2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row>
    <row r="92" spans="2:38" ht="17.25" customHeight="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row>
    <row r="93" spans="2:38" ht="17.25" customHeight="1">
      <c r="B93" s="2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row>
    <row r="94" spans="2:38" ht="17.25" customHeight="1">
      <c r="B94" s="2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row>
    <row r="95" spans="2:38" ht="17.25" customHeight="1">
      <c r="B95" s="2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row>
    <row r="96" spans="2:38" ht="17.25" customHeight="1">
      <c r="B96" s="2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row>
    <row r="97" spans="2:38" ht="17.25" customHeight="1">
      <c r="B97" s="2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row>
    <row r="98" spans="2:38" ht="17.25"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7.25"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7.25"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7.25"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7.25"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7.25"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7.25"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7.25"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7.25"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7.25"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7.25"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7.25"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7.25"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7.25"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7.25"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7.25"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7.25"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7.25"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7.25"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7.25"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7.25"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7.25"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7.25"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7.25"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7.25"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7.25"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7.25"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7.25"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7.25"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7.25"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7.25"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7.25"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7.25"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7.25"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7.25"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7.25"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7.25"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7.25"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7.25"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7.25" customHeight="1">
      <c r="B137" s="2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row>
    <row r="138" spans="2:38" ht="17.25" customHeight="1">
      <c r="B138" s="2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row>
    <row r="139" spans="2:38" ht="17.25" customHeight="1">
      <c r="B139" s="2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row>
    <row r="140" spans="2:38" ht="17.25" customHeight="1">
      <c r="B140" s="2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row>
    <row r="141" spans="2:38" ht="17.25" customHeight="1">
      <c r="B141" s="2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row>
    <row r="142" spans="2:38" ht="17.25" customHeight="1">
      <c r="B142" s="2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row>
    <row r="143" spans="2:38" ht="17.25" customHeight="1">
      <c r="B143" s="2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row>
    <row r="144" spans="2:38" ht="17.25" customHeight="1">
      <c r="B144" s="2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row>
    <row r="145" spans="2:38" ht="17.25" customHeight="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row>
    <row r="146" spans="2:38" ht="17.25" customHeight="1">
      <c r="B146" s="2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row>
    <row r="147" spans="2:38" ht="17.25" customHeight="1">
      <c r="B147" s="2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row>
    <row r="148" spans="2:38" ht="17.25" customHeight="1">
      <c r="B148" s="2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row>
    <row r="149" spans="2:38" ht="17.25" customHeight="1">
      <c r="B149" s="2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row>
    <row r="150" spans="2:38" ht="17.25" customHeight="1">
      <c r="B150" s="2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row>
    <row r="151" spans="2:38" ht="17.25" customHeight="1">
      <c r="B151" s="2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row>
    <row r="152" spans="2:38" ht="17.25" customHeight="1">
      <c r="B152" s="2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row>
    <row r="153" spans="2:38" ht="17.25" customHeight="1">
      <c r="B153" s="2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row>
    <row r="154" spans="2:38" ht="17.25" customHeight="1">
      <c r="B154" s="2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row>
    <row r="155" spans="2:38" ht="17.25" customHeight="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row>
    <row r="156" spans="2:38" ht="17.25" customHeight="1">
      <c r="B156" s="2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row>
    <row r="157" spans="2:38" ht="17.25" customHeight="1">
      <c r="B157" s="2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row>
    <row r="158" spans="2:38" ht="17.25" customHeight="1">
      <c r="B158" s="2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row>
    <row r="159" spans="2:38" ht="17.25" customHeight="1">
      <c r="B159" s="2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row>
    <row r="160" spans="2:38" ht="17.25" customHeight="1">
      <c r="B160" s="2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row>
    <row r="161" spans="2:38" ht="17.25" customHeight="1">
      <c r="B161" s="2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row>
    <row r="162" spans="2:38" ht="17.25" customHeight="1">
      <c r="B162" s="2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row>
    <row r="163" spans="2:38" ht="17.25" customHeight="1">
      <c r="B163" s="2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row>
    <row r="164" spans="2:38" ht="17.25" customHeight="1">
      <c r="B164" s="2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row>
    <row r="165" spans="2:38" ht="17.25" customHeight="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row>
    <row r="166" spans="2:38" ht="17.25" customHeight="1">
      <c r="B166" s="2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row>
    <row r="167" spans="2:38" ht="17.25" customHeight="1">
      <c r="B167" s="2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row>
    <row r="168" spans="2:38" ht="17.25" customHeight="1">
      <c r="B168" s="2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row>
    <row r="169" spans="2:38" ht="17.25" customHeight="1">
      <c r="B169" s="2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row>
    <row r="170" spans="2:38" ht="17.25" customHeight="1">
      <c r="B170" s="2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row>
    <row r="171" spans="2:38" ht="17.25" customHeight="1">
      <c r="B171" s="2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row>
    <row r="172" spans="2:38" ht="17.25" customHeight="1">
      <c r="B172" s="2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row>
    <row r="173" spans="2:38" ht="17.25" customHeight="1">
      <c r="B173" s="2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row>
    <row r="174" spans="2:38" ht="17.25" customHeight="1">
      <c r="B174" s="2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row>
    <row r="175" spans="2:38" ht="17.25" customHeight="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row>
    <row r="176" spans="2:38" ht="17.25" customHeight="1">
      <c r="B176" s="27"/>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row>
    <row r="177" spans="2:38" ht="17.25" customHeight="1">
      <c r="B177" s="27"/>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row>
    <row r="178" spans="2:38" ht="17.25" customHeight="1">
      <c r="B178" s="27"/>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row>
    <row r="179" spans="2:38" ht="17.25" customHeight="1">
      <c r="B179" s="27"/>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row>
    <row r="180" spans="2:38" ht="17.25" customHeight="1">
      <c r="B180" s="27"/>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row>
    <row r="181" spans="2:38" ht="17.25" customHeight="1">
      <c r="B181" s="27"/>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row>
    <row r="182" spans="2:38" ht="17.25" customHeight="1">
      <c r="B182" s="27"/>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row>
    <row r="183" spans="2:38" ht="17.25" customHeight="1">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row>
    <row r="184" spans="2:38" ht="17.25" customHeight="1">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row>
    <row r="185" spans="2:38" ht="17.25" customHeight="1">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row>
    <row r="186" spans="2:38" ht="17.25" customHeight="1">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row>
    <row r="187" spans="2:38" ht="17.25" customHeight="1">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row>
    <row r="188" spans="2:38" ht="17.25" customHeight="1">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row>
    <row r="189" spans="2:38" ht="17.25" customHeight="1">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row>
    <row r="190" spans="2:38" ht="17.25" customHeight="1">
      <c r="B190" s="26"/>
    </row>
    <row r="191" spans="2:38" ht="17.25" customHeight="1"/>
    <row r="192" spans="2:3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hLyfRGgpl/zlaCSrXRJ0X1SI+WouN5RtmmngSD7crWqFi+RyTXltV0WekjiIRCH7FKegnV7adrNuzXD2KOxUwQ==" saltValue="OTNOdyQWxldmeVjhPoq5Kg==" spinCount="100000" sheet="1" objects="1" scenarios="1" selectLockedCells="1"/>
  <mergeCells count="13">
    <mergeCell ref="D39:AM42"/>
    <mergeCell ref="AA6:AK6"/>
    <mergeCell ref="C13:N14"/>
    <mergeCell ref="O13:AJ14"/>
    <mergeCell ref="O15:AJ18"/>
    <mergeCell ref="C16:N18"/>
    <mergeCell ref="O19:AJ22"/>
    <mergeCell ref="C20:N22"/>
    <mergeCell ref="O23:AJ26"/>
    <mergeCell ref="C24:N26"/>
    <mergeCell ref="D29:AM29"/>
    <mergeCell ref="D31:AM34"/>
    <mergeCell ref="D35:AM38"/>
  </mergeCells>
  <phoneticPr fontId="3"/>
  <dataValidations count="1">
    <dataValidation type="date" allowBlank="1" showInputMessage="1" showErrorMessage="1" sqref="AA6:AK6" xr:uid="{B0664868-6B4E-4168-BBC7-C5910EDC2314}">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F1DA-F741-41E5-8CAD-7287507AEA07}">
  <sheetPr>
    <tabColor rgb="FFFFFFCC"/>
  </sheetPr>
  <dimension ref="A1:AM939"/>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4"/>
      <c r="B1" s="2" t="s">
        <v>457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7.25" customHeight="1">
      <c r="A2" s="4"/>
      <c r="B2" s="3"/>
      <c r="C2" s="3"/>
      <c r="D2" s="3"/>
      <c r="E2" s="3"/>
      <c r="F2" s="3"/>
      <c r="G2" s="3"/>
      <c r="H2" s="3"/>
      <c r="I2" s="7"/>
      <c r="J2" s="3"/>
      <c r="K2" s="36" t="s">
        <v>157</v>
      </c>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7.2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7"/>
      <c r="AK3" s="3"/>
      <c r="AL3" s="3"/>
      <c r="AM3" s="4"/>
    </row>
    <row r="4" spans="1:39" ht="17.25" customHeight="1">
      <c r="A4" s="4"/>
      <c r="B4" s="1" t="s">
        <v>458</v>
      </c>
      <c r="C4" s="3"/>
      <c r="D4" s="212"/>
      <c r="E4" s="4"/>
      <c r="F4" s="480"/>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7.25" customHeight="1">
      <c r="A5" s="4"/>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4"/>
    </row>
    <row r="6" spans="1:39" ht="17.25" customHeight="1">
      <c r="A6" s="4"/>
      <c r="B6" s="3"/>
      <c r="C6" s="3"/>
      <c r="D6" s="3"/>
      <c r="E6" s="3"/>
      <c r="F6" s="3"/>
      <c r="G6" s="3"/>
      <c r="H6" s="3"/>
      <c r="I6" s="3"/>
      <c r="J6" s="3"/>
      <c r="K6" s="3"/>
      <c r="L6" s="3"/>
      <c r="M6" s="3"/>
      <c r="N6" s="3"/>
      <c r="O6" s="3"/>
      <c r="P6" s="3"/>
      <c r="Q6" s="3"/>
      <c r="R6" s="3"/>
      <c r="S6" s="3"/>
      <c r="T6" s="3"/>
      <c r="U6" s="3"/>
      <c r="V6" s="3"/>
      <c r="W6" s="3"/>
      <c r="X6" s="3"/>
      <c r="Y6" s="3"/>
      <c r="Z6" s="3"/>
      <c r="AA6" s="782" t="s">
        <v>441</v>
      </c>
      <c r="AB6" s="782"/>
      <c r="AC6" s="782"/>
      <c r="AD6" s="782"/>
      <c r="AE6" s="782"/>
      <c r="AF6" s="782"/>
      <c r="AG6" s="782"/>
      <c r="AH6" s="782"/>
      <c r="AI6" s="782"/>
      <c r="AJ6" s="782"/>
      <c r="AK6" s="782"/>
      <c r="AL6" s="3"/>
      <c r="AM6" s="4"/>
    </row>
    <row r="7" spans="1:39" ht="17.25" customHeight="1">
      <c r="A7" s="4"/>
      <c r="B7" s="3"/>
      <c r="C7" s="1" t="s">
        <v>459</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4"/>
    </row>
    <row r="8" spans="1:39" ht="17.25" customHeight="1">
      <c r="A8" s="4"/>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4"/>
    </row>
    <row r="9" spans="1:39" ht="17.25" customHeight="1">
      <c r="A9" s="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4"/>
    </row>
    <row r="10" spans="1:39" ht="17.25" customHeight="1">
      <c r="A10" s="4"/>
      <c r="B10" s="1" t="s">
        <v>442</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4"/>
    </row>
    <row r="11" spans="1:39" ht="17.25" customHeight="1">
      <c r="A11" s="4"/>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4"/>
    </row>
    <row r="12" spans="1:39" ht="17.25" customHeight="1">
      <c r="A12" s="4"/>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4"/>
    </row>
    <row r="13" spans="1:39" ht="17.25" customHeight="1">
      <c r="A13" s="4"/>
      <c r="B13" s="3"/>
      <c r="C13" s="783" t="s">
        <v>443</v>
      </c>
      <c r="D13" s="784"/>
      <c r="E13" s="784"/>
      <c r="F13" s="784"/>
      <c r="G13" s="784"/>
      <c r="H13" s="784"/>
      <c r="I13" s="784"/>
      <c r="J13" s="784"/>
      <c r="K13" s="784"/>
      <c r="L13" s="784"/>
      <c r="M13" s="784"/>
      <c r="N13" s="785"/>
      <c r="O13" s="783" t="s">
        <v>444</v>
      </c>
      <c r="P13" s="784"/>
      <c r="Q13" s="784"/>
      <c r="R13" s="784"/>
      <c r="S13" s="784"/>
      <c r="T13" s="784"/>
      <c r="U13" s="784"/>
      <c r="V13" s="784"/>
      <c r="W13" s="784"/>
      <c r="X13" s="784"/>
      <c r="Y13" s="784"/>
      <c r="Z13" s="784"/>
      <c r="AA13" s="784"/>
      <c r="AB13" s="784"/>
      <c r="AC13" s="784"/>
      <c r="AD13" s="784"/>
      <c r="AE13" s="784"/>
      <c r="AF13" s="784"/>
      <c r="AG13" s="784"/>
      <c r="AH13" s="784"/>
      <c r="AI13" s="784"/>
      <c r="AJ13" s="785"/>
      <c r="AK13" s="3"/>
      <c r="AL13" s="3"/>
      <c r="AM13" s="4"/>
    </row>
    <row r="14" spans="1:39" ht="17.25" customHeight="1">
      <c r="A14" s="4"/>
      <c r="B14" s="3"/>
      <c r="C14" s="786"/>
      <c r="D14" s="787"/>
      <c r="E14" s="787"/>
      <c r="F14" s="787"/>
      <c r="G14" s="787"/>
      <c r="H14" s="787"/>
      <c r="I14" s="787"/>
      <c r="J14" s="787"/>
      <c r="K14" s="787"/>
      <c r="L14" s="787"/>
      <c r="M14" s="787"/>
      <c r="N14" s="788"/>
      <c r="O14" s="812"/>
      <c r="P14" s="813"/>
      <c r="Q14" s="813"/>
      <c r="R14" s="813"/>
      <c r="S14" s="813"/>
      <c r="T14" s="813"/>
      <c r="U14" s="813"/>
      <c r="V14" s="813"/>
      <c r="W14" s="813"/>
      <c r="X14" s="813"/>
      <c r="Y14" s="813"/>
      <c r="Z14" s="813"/>
      <c r="AA14" s="813"/>
      <c r="AB14" s="813"/>
      <c r="AC14" s="813"/>
      <c r="AD14" s="813"/>
      <c r="AE14" s="813"/>
      <c r="AF14" s="813"/>
      <c r="AG14" s="813"/>
      <c r="AH14" s="813"/>
      <c r="AI14" s="813"/>
      <c r="AJ14" s="814"/>
      <c r="AK14" s="3"/>
      <c r="AL14" s="3"/>
      <c r="AM14" s="4"/>
    </row>
    <row r="15" spans="1:39" ht="17.25" customHeight="1">
      <c r="A15" s="4"/>
      <c r="B15" s="3"/>
      <c r="C15" s="783" t="s">
        <v>445</v>
      </c>
      <c r="D15" s="784"/>
      <c r="E15" s="784"/>
      <c r="F15" s="784"/>
      <c r="G15" s="784"/>
      <c r="H15" s="784"/>
      <c r="I15" s="784"/>
      <c r="J15" s="784"/>
      <c r="K15" s="784"/>
      <c r="L15" s="784"/>
      <c r="M15" s="784"/>
      <c r="N15" s="785"/>
      <c r="O15" s="795"/>
      <c r="P15" s="796"/>
      <c r="Q15" s="796"/>
      <c r="R15" s="796"/>
      <c r="S15" s="796"/>
      <c r="T15" s="796"/>
      <c r="U15" s="796"/>
      <c r="V15" s="796"/>
      <c r="W15" s="796"/>
      <c r="X15" s="796"/>
      <c r="Y15" s="796"/>
      <c r="Z15" s="796"/>
      <c r="AA15" s="796"/>
      <c r="AB15" s="796"/>
      <c r="AC15" s="796"/>
      <c r="AD15" s="796"/>
      <c r="AE15" s="796"/>
      <c r="AF15" s="796"/>
      <c r="AG15" s="796"/>
      <c r="AH15" s="796"/>
      <c r="AI15" s="796"/>
      <c r="AJ15" s="797"/>
      <c r="AK15" s="3"/>
      <c r="AL15" s="3"/>
      <c r="AM15" s="4"/>
    </row>
    <row r="16" spans="1:39" ht="17.25" customHeight="1">
      <c r="A16" s="4"/>
      <c r="B16" s="3"/>
      <c r="C16" s="786"/>
      <c r="D16" s="787"/>
      <c r="E16" s="787"/>
      <c r="F16" s="787"/>
      <c r="G16" s="787"/>
      <c r="H16" s="787"/>
      <c r="I16" s="787"/>
      <c r="J16" s="787"/>
      <c r="K16" s="787"/>
      <c r="L16" s="787"/>
      <c r="M16" s="787"/>
      <c r="N16" s="788"/>
      <c r="O16" s="798"/>
      <c r="P16" s="799"/>
      <c r="Q16" s="799"/>
      <c r="R16" s="799"/>
      <c r="S16" s="799"/>
      <c r="T16" s="799"/>
      <c r="U16" s="799"/>
      <c r="V16" s="799"/>
      <c r="W16" s="799"/>
      <c r="X16" s="799"/>
      <c r="Y16" s="799"/>
      <c r="Z16" s="799"/>
      <c r="AA16" s="799"/>
      <c r="AB16" s="799"/>
      <c r="AC16" s="799"/>
      <c r="AD16" s="799"/>
      <c r="AE16" s="799"/>
      <c r="AF16" s="799"/>
      <c r="AG16" s="799"/>
      <c r="AH16" s="799"/>
      <c r="AI16" s="799"/>
      <c r="AJ16" s="800"/>
      <c r="AK16" s="3"/>
      <c r="AL16" s="3"/>
      <c r="AM16" s="4"/>
    </row>
    <row r="17" spans="1:39" ht="17.25" customHeight="1">
      <c r="A17" s="4"/>
      <c r="B17" s="3"/>
      <c r="C17" s="786"/>
      <c r="D17" s="787"/>
      <c r="E17" s="787"/>
      <c r="F17" s="787"/>
      <c r="G17" s="787"/>
      <c r="H17" s="787"/>
      <c r="I17" s="787"/>
      <c r="J17" s="787"/>
      <c r="K17" s="787"/>
      <c r="L17" s="787"/>
      <c r="M17" s="787"/>
      <c r="N17" s="788"/>
      <c r="O17" s="798"/>
      <c r="P17" s="799"/>
      <c r="Q17" s="799"/>
      <c r="R17" s="799"/>
      <c r="S17" s="799"/>
      <c r="T17" s="799"/>
      <c r="U17" s="799"/>
      <c r="V17" s="799"/>
      <c r="W17" s="799"/>
      <c r="X17" s="799"/>
      <c r="Y17" s="799"/>
      <c r="Z17" s="799"/>
      <c r="AA17" s="799"/>
      <c r="AB17" s="799"/>
      <c r="AC17" s="799"/>
      <c r="AD17" s="799"/>
      <c r="AE17" s="799"/>
      <c r="AF17" s="799"/>
      <c r="AG17" s="799"/>
      <c r="AH17" s="799"/>
      <c r="AI17" s="799"/>
      <c r="AJ17" s="800"/>
      <c r="AK17" s="3"/>
      <c r="AL17" s="3"/>
      <c r="AM17" s="4"/>
    </row>
    <row r="18" spans="1:39" ht="17.25" customHeight="1">
      <c r="A18" s="4"/>
      <c r="B18" s="3"/>
      <c r="C18" s="812"/>
      <c r="D18" s="813"/>
      <c r="E18" s="813"/>
      <c r="F18" s="813"/>
      <c r="G18" s="813"/>
      <c r="H18" s="813"/>
      <c r="I18" s="813"/>
      <c r="J18" s="813"/>
      <c r="K18" s="813"/>
      <c r="L18" s="813"/>
      <c r="M18" s="813"/>
      <c r="N18" s="814"/>
      <c r="O18" s="801"/>
      <c r="P18" s="802"/>
      <c r="Q18" s="802"/>
      <c r="R18" s="802"/>
      <c r="S18" s="802"/>
      <c r="T18" s="802"/>
      <c r="U18" s="802"/>
      <c r="V18" s="802"/>
      <c r="W18" s="802"/>
      <c r="X18" s="802"/>
      <c r="Y18" s="802"/>
      <c r="Z18" s="802"/>
      <c r="AA18" s="802"/>
      <c r="AB18" s="802"/>
      <c r="AC18" s="802"/>
      <c r="AD18" s="802"/>
      <c r="AE18" s="802"/>
      <c r="AF18" s="802"/>
      <c r="AG18" s="802"/>
      <c r="AH18" s="802"/>
      <c r="AI18" s="802"/>
      <c r="AJ18" s="803"/>
      <c r="AK18" s="3"/>
      <c r="AL18" s="3"/>
      <c r="AM18" s="4"/>
    </row>
    <row r="19" spans="1:39" ht="17.25" hidden="1" customHeight="1">
      <c r="A19" s="4"/>
      <c r="B19" s="3"/>
      <c r="C19" s="62" t="s">
        <v>447</v>
      </c>
      <c r="D19" s="3"/>
      <c r="E19" s="3"/>
      <c r="F19" s="3"/>
      <c r="G19" s="3"/>
      <c r="H19" s="3"/>
      <c r="I19" s="3"/>
      <c r="J19" s="3"/>
      <c r="K19" s="3"/>
      <c r="L19" s="3"/>
      <c r="M19" s="3"/>
      <c r="N19" s="50"/>
      <c r="O19" s="795"/>
      <c r="P19" s="796"/>
      <c r="Q19" s="796"/>
      <c r="R19" s="796"/>
      <c r="S19" s="796"/>
      <c r="T19" s="796"/>
      <c r="U19" s="796"/>
      <c r="V19" s="796"/>
      <c r="W19" s="796"/>
      <c r="X19" s="796"/>
      <c r="Y19" s="796"/>
      <c r="Z19" s="796"/>
      <c r="AA19" s="796"/>
      <c r="AB19" s="796"/>
      <c r="AC19" s="796"/>
      <c r="AD19" s="796"/>
      <c r="AE19" s="796"/>
      <c r="AF19" s="796"/>
      <c r="AG19" s="796"/>
      <c r="AH19" s="796"/>
      <c r="AI19" s="796"/>
      <c r="AJ19" s="797"/>
      <c r="AK19" s="3"/>
      <c r="AL19" s="3"/>
      <c r="AM19" s="4"/>
    </row>
    <row r="20" spans="1:39" ht="17.25" hidden="1" customHeight="1">
      <c r="A20" s="4"/>
      <c r="B20" s="3"/>
      <c r="C20" s="809" t="s">
        <v>448</v>
      </c>
      <c r="D20" s="787"/>
      <c r="E20" s="787"/>
      <c r="F20" s="787"/>
      <c r="G20" s="787"/>
      <c r="H20" s="787"/>
      <c r="I20" s="787"/>
      <c r="J20" s="787"/>
      <c r="K20" s="787"/>
      <c r="L20" s="787"/>
      <c r="M20" s="787"/>
      <c r="N20" s="788"/>
      <c r="O20" s="798"/>
      <c r="P20" s="799"/>
      <c r="Q20" s="799"/>
      <c r="R20" s="799"/>
      <c r="S20" s="799"/>
      <c r="T20" s="799"/>
      <c r="U20" s="799"/>
      <c r="V20" s="799"/>
      <c r="W20" s="799"/>
      <c r="X20" s="799"/>
      <c r="Y20" s="799"/>
      <c r="Z20" s="799"/>
      <c r="AA20" s="799"/>
      <c r="AB20" s="799"/>
      <c r="AC20" s="799"/>
      <c r="AD20" s="799"/>
      <c r="AE20" s="799"/>
      <c r="AF20" s="799"/>
      <c r="AG20" s="799"/>
      <c r="AH20" s="799"/>
      <c r="AI20" s="799"/>
      <c r="AJ20" s="800"/>
      <c r="AK20" s="3"/>
      <c r="AL20" s="3"/>
      <c r="AM20" s="4"/>
    </row>
    <row r="21" spans="1:39" ht="17.25" hidden="1" customHeight="1">
      <c r="A21" s="4"/>
      <c r="B21" s="3"/>
      <c r="C21" s="786"/>
      <c r="D21" s="787"/>
      <c r="E21" s="787"/>
      <c r="F21" s="787"/>
      <c r="G21" s="787"/>
      <c r="H21" s="787"/>
      <c r="I21" s="787"/>
      <c r="J21" s="787"/>
      <c r="K21" s="787"/>
      <c r="L21" s="787"/>
      <c r="M21" s="787"/>
      <c r="N21" s="788"/>
      <c r="O21" s="798"/>
      <c r="P21" s="799"/>
      <c r="Q21" s="799"/>
      <c r="R21" s="799"/>
      <c r="S21" s="799"/>
      <c r="T21" s="799"/>
      <c r="U21" s="799"/>
      <c r="V21" s="799"/>
      <c r="W21" s="799"/>
      <c r="X21" s="799"/>
      <c r="Y21" s="799"/>
      <c r="Z21" s="799"/>
      <c r="AA21" s="799"/>
      <c r="AB21" s="799"/>
      <c r="AC21" s="799"/>
      <c r="AD21" s="799"/>
      <c r="AE21" s="799"/>
      <c r="AF21" s="799"/>
      <c r="AG21" s="799"/>
      <c r="AH21" s="799"/>
      <c r="AI21" s="799"/>
      <c r="AJ21" s="800"/>
      <c r="AK21" s="3"/>
      <c r="AL21" s="3"/>
      <c r="AM21" s="4"/>
    </row>
    <row r="22" spans="1:39" ht="17.25" hidden="1" customHeight="1">
      <c r="A22" s="4"/>
      <c r="B22" s="3"/>
      <c r="C22" s="786"/>
      <c r="D22" s="787"/>
      <c r="E22" s="787"/>
      <c r="F22" s="787"/>
      <c r="G22" s="787"/>
      <c r="H22" s="787"/>
      <c r="I22" s="787"/>
      <c r="J22" s="787"/>
      <c r="K22" s="787"/>
      <c r="L22" s="787"/>
      <c r="M22" s="787"/>
      <c r="N22" s="788"/>
      <c r="O22" s="801"/>
      <c r="P22" s="802"/>
      <c r="Q22" s="802"/>
      <c r="R22" s="802"/>
      <c r="S22" s="802"/>
      <c r="T22" s="802"/>
      <c r="U22" s="802"/>
      <c r="V22" s="802"/>
      <c r="W22" s="802"/>
      <c r="X22" s="802"/>
      <c r="Y22" s="802"/>
      <c r="Z22" s="802"/>
      <c r="AA22" s="802"/>
      <c r="AB22" s="802"/>
      <c r="AC22" s="802"/>
      <c r="AD22" s="802"/>
      <c r="AE22" s="802"/>
      <c r="AF22" s="802"/>
      <c r="AG22" s="802"/>
      <c r="AH22" s="802"/>
      <c r="AI22" s="802"/>
      <c r="AJ22" s="803"/>
      <c r="AK22" s="3"/>
      <c r="AL22" s="3"/>
      <c r="AM22" s="4"/>
    </row>
    <row r="23" spans="1:39" ht="17.25" customHeight="1">
      <c r="A23" s="4"/>
      <c r="B23" s="3"/>
      <c r="C23" s="815" t="s">
        <v>460</v>
      </c>
      <c r="D23" s="816"/>
      <c r="E23" s="816"/>
      <c r="F23" s="816"/>
      <c r="G23" s="816"/>
      <c r="H23" s="816"/>
      <c r="I23" s="816"/>
      <c r="J23" s="816"/>
      <c r="K23" s="816"/>
      <c r="L23" s="816"/>
      <c r="M23" s="816"/>
      <c r="N23" s="817"/>
      <c r="O23" s="795"/>
      <c r="P23" s="796"/>
      <c r="Q23" s="796"/>
      <c r="R23" s="796"/>
      <c r="S23" s="796"/>
      <c r="T23" s="796"/>
      <c r="U23" s="796"/>
      <c r="V23" s="796"/>
      <c r="W23" s="796"/>
      <c r="X23" s="796"/>
      <c r="Y23" s="796"/>
      <c r="Z23" s="796"/>
      <c r="AA23" s="796"/>
      <c r="AB23" s="796"/>
      <c r="AC23" s="796"/>
      <c r="AD23" s="796"/>
      <c r="AE23" s="796"/>
      <c r="AF23" s="796"/>
      <c r="AG23" s="796"/>
      <c r="AH23" s="796"/>
      <c r="AI23" s="796"/>
      <c r="AJ23" s="797"/>
      <c r="AK23" s="3"/>
      <c r="AL23" s="3"/>
      <c r="AM23" s="4"/>
    </row>
    <row r="24" spans="1:39" ht="17.25" customHeight="1">
      <c r="A24" s="4"/>
      <c r="B24" s="3"/>
      <c r="C24" s="809"/>
      <c r="D24" s="818"/>
      <c r="E24" s="818"/>
      <c r="F24" s="818"/>
      <c r="G24" s="818"/>
      <c r="H24" s="818"/>
      <c r="I24" s="818"/>
      <c r="J24" s="818"/>
      <c r="K24" s="818"/>
      <c r="L24" s="818"/>
      <c r="M24" s="818"/>
      <c r="N24" s="819"/>
      <c r="O24" s="798"/>
      <c r="P24" s="799"/>
      <c r="Q24" s="799"/>
      <c r="R24" s="799"/>
      <c r="S24" s="799"/>
      <c r="T24" s="799"/>
      <c r="U24" s="799"/>
      <c r="V24" s="799"/>
      <c r="W24" s="799"/>
      <c r="X24" s="799"/>
      <c r="Y24" s="799"/>
      <c r="Z24" s="799"/>
      <c r="AA24" s="799"/>
      <c r="AB24" s="799"/>
      <c r="AC24" s="799"/>
      <c r="AD24" s="799"/>
      <c r="AE24" s="799"/>
      <c r="AF24" s="799"/>
      <c r="AG24" s="799"/>
      <c r="AH24" s="799"/>
      <c r="AI24" s="799"/>
      <c r="AJ24" s="800"/>
      <c r="AK24" s="3"/>
      <c r="AL24" s="3"/>
      <c r="AM24" s="4"/>
    </row>
    <row r="25" spans="1:39" ht="17.25" customHeight="1">
      <c r="A25" s="4"/>
      <c r="B25" s="3"/>
      <c r="C25" s="820" t="s">
        <v>461</v>
      </c>
      <c r="D25" s="821"/>
      <c r="E25" s="821"/>
      <c r="F25" s="821"/>
      <c r="G25" s="821"/>
      <c r="H25" s="821"/>
      <c r="I25" s="821"/>
      <c r="J25" s="821"/>
      <c r="K25" s="821"/>
      <c r="L25" s="821"/>
      <c r="M25" s="821"/>
      <c r="N25" s="822"/>
      <c r="O25" s="798"/>
      <c r="P25" s="799"/>
      <c r="Q25" s="799"/>
      <c r="R25" s="799"/>
      <c r="S25" s="799"/>
      <c r="T25" s="799"/>
      <c r="U25" s="799"/>
      <c r="V25" s="799"/>
      <c r="W25" s="799"/>
      <c r="X25" s="799"/>
      <c r="Y25" s="799"/>
      <c r="Z25" s="799"/>
      <c r="AA25" s="799"/>
      <c r="AB25" s="799"/>
      <c r="AC25" s="799"/>
      <c r="AD25" s="799"/>
      <c r="AE25" s="799"/>
      <c r="AF25" s="799"/>
      <c r="AG25" s="799"/>
      <c r="AH25" s="799"/>
      <c r="AI25" s="799"/>
      <c r="AJ25" s="800"/>
      <c r="AK25" s="3"/>
      <c r="AL25" s="3"/>
      <c r="AM25" s="4"/>
    </row>
    <row r="26" spans="1:39" ht="17.25" customHeight="1">
      <c r="A26" s="4"/>
      <c r="B26" s="3"/>
      <c r="C26" s="823"/>
      <c r="D26" s="824"/>
      <c r="E26" s="824"/>
      <c r="F26" s="824"/>
      <c r="G26" s="824"/>
      <c r="H26" s="824"/>
      <c r="I26" s="824"/>
      <c r="J26" s="824"/>
      <c r="K26" s="824"/>
      <c r="L26" s="824"/>
      <c r="M26" s="824"/>
      <c r="N26" s="825"/>
      <c r="O26" s="801"/>
      <c r="P26" s="802"/>
      <c r="Q26" s="802"/>
      <c r="R26" s="802"/>
      <c r="S26" s="802"/>
      <c r="T26" s="802"/>
      <c r="U26" s="802"/>
      <c r="V26" s="802"/>
      <c r="W26" s="802"/>
      <c r="X26" s="802"/>
      <c r="Y26" s="802"/>
      <c r="Z26" s="802"/>
      <c r="AA26" s="802"/>
      <c r="AB26" s="802"/>
      <c r="AC26" s="802"/>
      <c r="AD26" s="802"/>
      <c r="AE26" s="802"/>
      <c r="AF26" s="802"/>
      <c r="AG26" s="802"/>
      <c r="AH26" s="802"/>
      <c r="AI26" s="802"/>
      <c r="AJ26" s="803"/>
      <c r="AK26" s="3"/>
      <c r="AL26" s="3"/>
      <c r="AM26" s="4"/>
    </row>
    <row r="27" spans="1:39" ht="17.25" customHeight="1">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4"/>
    </row>
    <row r="28" spans="1:39" s="488" customFormat="1" ht="17.25" customHeight="1">
      <c r="A28" s="485"/>
      <c r="B28" s="486" t="s">
        <v>451</v>
      </c>
      <c r="C28" s="487"/>
      <c r="D28" s="487"/>
      <c r="E28" s="487"/>
      <c r="F28" s="487"/>
      <c r="G28" s="487"/>
      <c r="H28" s="485"/>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c r="AI28" s="487"/>
      <c r="AJ28" s="487"/>
      <c r="AK28" s="487"/>
      <c r="AL28" s="487"/>
      <c r="AM28" s="485"/>
    </row>
    <row r="29" spans="1:39" s="488" customFormat="1" ht="17.25" customHeight="1">
      <c r="A29" s="485"/>
      <c r="B29" s="486"/>
      <c r="C29" s="481" t="s">
        <v>92</v>
      </c>
      <c r="D29" s="811" t="s">
        <v>452</v>
      </c>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row>
    <row r="30" spans="1:39" ht="17.25" customHeight="1">
      <c r="A30" s="4"/>
      <c r="B30" s="3"/>
      <c r="C30" s="489" t="s">
        <v>92</v>
      </c>
      <c r="D30" s="811" t="s">
        <v>453</v>
      </c>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c r="AL30" s="811"/>
      <c r="AM30" s="811"/>
    </row>
    <row r="31" spans="1:39" ht="17.25" customHeight="1">
      <c r="A31" s="4"/>
      <c r="B31" s="3"/>
      <c r="C31" s="489" t="s">
        <v>92</v>
      </c>
      <c r="D31" s="826" t="s">
        <v>462</v>
      </c>
      <c r="E31" s="826"/>
      <c r="F31" s="826"/>
      <c r="G31" s="826"/>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row>
    <row r="32" spans="1:39" ht="17.25" customHeight="1">
      <c r="A32" s="4"/>
      <c r="B32" s="3"/>
      <c r="C32" s="4"/>
      <c r="D32" s="826"/>
      <c r="E32" s="826"/>
      <c r="F32" s="826"/>
      <c r="G32" s="826"/>
      <c r="H32" s="826"/>
      <c r="I32" s="826"/>
      <c r="J32" s="826"/>
      <c r="K32" s="826"/>
      <c r="L32" s="826"/>
      <c r="M32" s="826"/>
      <c r="N32" s="826"/>
      <c r="O32" s="826"/>
      <c r="P32" s="826"/>
      <c r="Q32" s="826"/>
      <c r="R32" s="826"/>
      <c r="S32" s="826"/>
      <c r="T32" s="826"/>
      <c r="U32" s="826"/>
      <c r="V32" s="826"/>
      <c r="W32" s="826"/>
      <c r="X32" s="826"/>
      <c r="Y32" s="826"/>
      <c r="Z32" s="826"/>
      <c r="AA32" s="826"/>
      <c r="AB32" s="826"/>
      <c r="AC32" s="826"/>
      <c r="AD32" s="826"/>
      <c r="AE32" s="826"/>
      <c r="AF32" s="826"/>
      <c r="AG32" s="826"/>
      <c r="AH32" s="826"/>
      <c r="AI32" s="826"/>
      <c r="AJ32" s="826"/>
      <c r="AK32" s="826"/>
      <c r="AL32" s="826"/>
      <c r="AM32" s="826"/>
    </row>
    <row r="33" spans="1:39" ht="17.25" customHeight="1">
      <c r="A33" s="4"/>
      <c r="B33" s="3"/>
      <c r="C33" s="1"/>
      <c r="D33" s="826"/>
      <c r="E33" s="826"/>
      <c r="F33" s="826"/>
      <c r="G33" s="826"/>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row>
    <row r="34" spans="1:39" ht="17.25" customHeight="1">
      <c r="A34" s="4"/>
      <c r="B34" s="3"/>
      <c r="C34" s="1"/>
      <c r="D34" s="826"/>
      <c r="E34" s="826"/>
      <c r="F34" s="826"/>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row>
    <row r="35" spans="1:39" ht="17.25" customHeight="1">
      <c r="A35" s="4"/>
      <c r="B35" s="3"/>
      <c r="C35" s="1"/>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826"/>
      <c r="AM35" s="826"/>
    </row>
    <row r="36" spans="1:39" ht="17.25" customHeight="1">
      <c r="A36" s="4"/>
      <c r="B36" s="3"/>
      <c r="C36" s="482" t="s">
        <v>92</v>
      </c>
      <c r="D36" s="515" t="s">
        <v>456</v>
      </c>
      <c r="E36" s="515"/>
      <c r="F36" s="515"/>
      <c r="G36" s="515"/>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row>
    <row r="37" spans="1:39" ht="17.25" customHeight="1">
      <c r="A37" s="4"/>
      <c r="B37" s="3"/>
      <c r="C37" s="1"/>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c r="AC37" s="515"/>
      <c r="AD37" s="515"/>
      <c r="AE37" s="515"/>
      <c r="AF37" s="515"/>
      <c r="AG37" s="515"/>
      <c r="AH37" s="515"/>
      <c r="AI37" s="515"/>
      <c r="AJ37" s="515"/>
      <c r="AK37" s="515"/>
      <c r="AL37" s="515"/>
      <c r="AM37" s="515"/>
    </row>
    <row r="38" spans="1:39" ht="17.25" customHeight="1">
      <c r="A38" s="4"/>
      <c r="B38" s="3"/>
      <c r="C38" s="1"/>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515"/>
      <c r="AB38" s="515"/>
      <c r="AC38" s="515"/>
      <c r="AD38" s="515"/>
      <c r="AE38" s="515"/>
      <c r="AF38" s="515"/>
      <c r="AG38" s="515"/>
      <c r="AH38" s="515"/>
      <c r="AI38" s="515"/>
      <c r="AJ38" s="515"/>
      <c r="AK38" s="515"/>
      <c r="AL38" s="515"/>
      <c r="AM38" s="515"/>
    </row>
    <row r="39" spans="1:39" ht="17.25" customHeight="1">
      <c r="A39" s="4"/>
      <c r="B39" s="3"/>
      <c r="C39" s="1"/>
      <c r="D39" s="515"/>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B39" s="515"/>
      <c r="AC39" s="515"/>
      <c r="AD39" s="515"/>
      <c r="AE39" s="515"/>
      <c r="AF39" s="515"/>
      <c r="AG39" s="515"/>
      <c r="AH39" s="515"/>
      <c r="AI39" s="515"/>
      <c r="AJ39" s="515"/>
      <c r="AK39" s="515"/>
      <c r="AL39" s="515"/>
      <c r="AM39" s="515"/>
    </row>
    <row r="40" spans="1:39" ht="17.25" customHeight="1">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row>
    <row r="41" spans="1:39" ht="17.25" customHeight="1">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484"/>
    </row>
    <row r="42" spans="1:39" ht="17.25" customHeight="1">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484"/>
    </row>
    <row r="43" spans="1:39" ht="17.25" customHeight="1">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row>
    <row r="44" spans="1:39" ht="17.25" customHeight="1">
      <c r="B44" s="27"/>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row>
    <row r="45" spans="1:39" ht="17.25" customHeight="1">
      <c r="B45" s="27"/>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row>
    <row r="46" spans="1:39" ht="17.25" customHeight="1">
      <c r="B46" s="27"/>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row>
    <row r="47" spans="1:39" ht="17.25" customHeight="1">
      <c r="B47" s="27"/>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row>
    <row r="48" spans="1:39" ht="17.25" customHeight="1">
      <c r="B48" s="27"/>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row>
    <row r="49" spans="2:38" ht="17.25" customHeight="1">
      <c r="B49" s="2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row>
    <row r="50" spans="2:38" ht="17.25" customHeight="1">
      <c r="B50" s="2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row>
    <row r="51" spans="2:38" ht="17.25" customHeight="1">
      <c r="B51" s="2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row>
    <row r="52" spans="2:38" ht="17.25" customHeight="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row>
    <row r="53" spans="2:38" ht="17.25" customHeight="1">
      <c r="B53" s="2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row>
    <row r="54" spans="2:38" ht="17.25" customHeight="1">
      <c r="B54" s="2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row>
    <row r="55" spans="2:38" ht="17.25" customHeight="1">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row>
    <row r="56" spans="2:38" ht="17.25" customHeight="1">
      <c r="B56" s="2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row>
    <row r="57" spans="2:38" ht="17.25" customHeight="1">
      <c r="B57" s="2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row>
    <row r="58" spans="2:38" ht="17.25" customHeight="1">
      <c r="B58" s="2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row>
    <row r="59" spans="2:38" ht="17.25" customHeight="1">
      <c r="B59" s="2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row>
    <row r="60" spans="2:38" ht="17.25" customHeight="1">
      <c r="B60" s="2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row>
    <row r="61" spans="2:38" ht="17.25" customHeight="1">
      <c r="B61" s="2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row>
    <row r="62" spans="2:38" ht="17.25" customHeight="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row>
    <row r="63" spans="2:38" ht="17.25" customHeight="1">
      <c r="B63" s="2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row>
    <row r="64" spans="2:38" ht="17.25" customHeight="1">
      <c r="B64" s="2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row>
    <row r="65" spans="2:38" ht="17.25" customHeight="1">
      <c r="B65" s="2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row>
    <row r="66" spans="2:38" ht="17.25" customHeight="1">
      <c r="B66" s="2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row>
    <row r="67" spans="2:38" ht="17.25" customHeight="1">
      <c r="B67" s="2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row>
    <row r="68" spans="2:38" ht="17.25" customHeight="1">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row>
    <row r="69" spans="2:38" ht="17.25" customHeight="1">
      <c r="B69" s="2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row>
    <row r="70" spans="2:38" ht="17.25" customHeight="1">
      <c r="B70" s="2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row>
    <row r="71" spans="2:38" ht="17.25" customHeight="1">
      <c r="B71" s="2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row>
    <row r="72" spans="2:38" ht="17.25" customHeight="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row>
    <row r="73" spans="2:38" ht="17.25" customHeight="1">
      <c r="B73" s="2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row>
    <row r="74" spans="2:38" ht="17.25" customHeight="1">
      <c r="B74" s="2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row>
    <row r="75" spans="2:38" ht="17.25" customHeight="1">
      <c r="B75" s="2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row>
    <row r="76" spans="2:38" ht="17.25" customHeight="1">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row>
    <row r="77" spans="2:38" ht="17.25" customHeight="1">
      <c r="B77" s="2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row>
    <row r="78" spans="2:38" ht="17.25" customHeight="1">
      <c r="B78" s="2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row>
    <row r="79" spans="2:38" ht="17.25" customHeight="1">
      <c r="B79" s="2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row>
    <row r="80" spans="2:38" ht="17.25" customHeight="1">
      <c r="B80" s="2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row>
    <row r="81" spans="2:38" ht="17.25" customHeight="1">
      <c r="B81" s="2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row>
    <row r="82" spans="2:38" ht="17.25" customHeight="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row>
    <row r="83" spans="2:38" ht="17.25" customHeight="1">
      <c r="B83" s="2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row>
    <row r="84" spans="2:38" ht="17.25" customHeight="1">
      <c r="B84" s="2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row>
    <row r="85" spans="2:38" ht="17.25" customHeight="1">
      <c r="B85" s="2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row>
    <row r="86" spans="2:38" ht="17.25" customHeight="1">
      <c r="B86" s="2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row>
    <row r="87" spans="2:38" ht="17.25" customHeight="1">
      <c r="B87" s="2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row>
    <row r="88" spans="2:38" ht="17.25" customHeight="1">
      <c r="B88" s="2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row>
    <row r="89" spans="2:38" ht="17.25" customHeight="1">
      <c r="B89" s="2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row>
    <row r="90" spans="2:38" ht="17.25" customHeight="1">
      <c r="B90" s="2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row>
    <row r="91" spans="2:38" ht="17.25" customHeight="1">
      <c r="B91" s="2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row>
    <row r="92" spans="2:38" ht="17.25" customHeight="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row>
    <row r="93" spans="2:38" ht="17.25" customHeight="1">
      <c r="B93" s="2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row>
    <row r="94" spans="2:38" ht="17.25" customHeight="1">
      <c r="B94" s="2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row>
    <row r="95" spans="2:38" ht="17.25" customHeight="1">
      <c r="B95" s="2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row>
    <row r="96" spans="2:38" ht="17.25" customHeight="1">
      <c r="B96" s="2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row>
    <row r="97" spans="2:38" ht="17.25" customHeight="1">
      <c r="B97" s="2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row>
    <row r="98" spans="2:38" ht="17.25"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7.25"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7.25"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7.25"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7.25"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7.25"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7.25"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7.25"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7.25"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7.25"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7.25"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7.25"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7.25"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7.25"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7.25"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7.25"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7.25"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7.25"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7.25"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7.25"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7.25"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7.25"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7.25"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7.25"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7.25"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7.25"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7.25"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7.25"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7.25"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7.25"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7.25"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7.25"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7.25"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7.25"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7.25"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7.25"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7.25"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7.25"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7.25"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7.25" customHeight="1">
      <c r="B137" s="2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row>
    <row r="138" spans="2:38" ht="17.25" customHeight="1">
      <c r="B138" s="2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row>
    <row r="139" spans="2:38" ht="17.25" customHeight="1">
      <c r="B139" s="2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row>
    <row r="140" spans="2:38" ht="17.25" customHeight="1">
      <c r="B140" s="2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row>
    <row r="141" spans="2:38" ht="17.25" customHeight="1">
      <c r="B141" s="2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row>
    <row r="142" spans="2:38" ht="17.25" customHeight="1">
      <c r="B142" s="2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row>
    <row r="143" spans="2:38" ht="17.25" customHeight="1">
      <c r="B143" s="2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row>
    <row r="144" spans="2:38" ht="17.25" customHeight="1">
      <c r="B144" s="2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row>
    <row r="145" spans="2:38" ht="17.25" customHeight="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row>
    <row r="146" spans="2:38" ht="17.25" customHeight="1">
      <c r="B146" s="2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row>
    <row r="147" spans="2:38" ht="17.25" customHeight="1">
      <c r="B147" s="2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row>
    <row r="148" spans="2:38" ht="17.25" customHeight="1">
      <c r="B148" s="2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row>
    <row r="149" spans="2:38" ht="17.25" customHeight="1">
      <c r="B149" s="2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row>
    <row r="150" spans="2:38" ht="17.25" customHeight="1">
      <c r="B150" s="2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row>
    <row r="151" spans="2:38" ht="17.25" customHeight="1">
      <c r="B151" s="2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row>
    <row r="152" spans="2:38" ht="17.25" customHeight="1">
      <c r="B152" s="2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row>
    <row r="153" spans="2:38" ht="17.25" customHeight="1">
      <c r="B153" s="2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row>
    <row r="154" spans="2:38" ht="17.25" customHeight="1">
      <c r="B154" s="2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row>
    <row r="155" spans="2:38" ht="17.25" customHeight="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row>
    <row r="156" spans="2:38" ht="17.25" customHeight="1">
      <c r="B156" s="2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row>
    <row r="157" spans="2:38" ht="17.25" customHeight="1">
      <c r="B157" s="2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row>
    <row r="158" spans="2:38" ht="17.25" customHeight="1">
      <c r="B158" s="2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row>
    <row r="159" spans="2:38" ht="17.25" customHeight="1">
      <c r="B159" s="2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row>
    <row r="160" spans="2:38" ht="17.25" customHeight="1">
      <c r="B160" s="2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row>
    <row r="161" spans="2:38" ht="17.25" customHeight="1">
      <c r="B161" s="2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row>
    <row r="162" spans="2:38" ht="17.25" customHeight="1">
      <c r="B162" s="2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row>
    <row r="163" spans="2:38" ht="17.25" customHeight="1">
      <c r="B163" s="2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row>
    <row r="164" spans="2:38" ht="17.25" customHeight="1">
      <c r="B164" s="2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row>
    <row r="165" spans="2:38" ht="17.25" customHeight="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row>
    <row r="166" spans="2:38" ht="17.25" customHeight="1">
      <c r="B166" s="2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row>
    <row r="167" spans="2:38" ht="17.25" customHeight="1">
      <c r="B167" s="2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row>
    <row r="168" spans="2:38" ht="17.25" customHeight="1">
      <c r="B168" s="2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row>
    <row r="169" spans="2:38" ht="17.25" customHeight="1">
      <c r="B169" s="2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row>
    <row r="170" spans="2:38" ht="17.25" customHeight="1">
      <c r="B170" s="2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row>
    <row r="171" spans="2:38" ht="17.25" customHeight="1">
      <c r="B171" s="2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row>
    <row r="172" spans="2:38" ht="17.25" customHeight="1">
      <c r="B172" s="2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row>
    <row r="173" spans="2:38" ht="17.25" customHeight="1">
      <c r="B173" s="2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row>
    <row r="174" spans="2:38" ht="17.25" customHeight="1">
      <c r="B174" s="2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row>
    <row r="175" spans="2:38" ht="17.25" customHeight="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row>
    <row r="176" spans="2:38" ht="17.25" customHeight="1">
      <c r="B176" s="27"/>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row>
    <row r="177" spans="2:38" ht="17.25" customHeight="1">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row>
    <row r="178" spans="2:38" ht="17.25" customHeight="1">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row>
    <row r="179" spans="2:38" ht="17.25" customHeight="1">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row>
    <row r="180" spans="2:38" ht="17.25" customHeight="1">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row>
    <row r="181" spans="2:38" ht="17.25" customHeight="1">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row>
    <row r="182" spans="2:38" ht="17.25" customHeight="1">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row>
    <row r="183" spans="2:38" ht="17.25" customHeight="1">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row>
    <row r="184" spans="2:38" ht="17.25" customHeight="1">
      <c r="B184" s="26"/>
    </row>
    <row r="185" spans="2:38" ht="17.25" customHeight="1"/>
    <row r="186" spans="2:38" ht="17.25" customHeight="1"/>
    <row r="187" spans="2:38" ht="17.25" customHeight="1"/>
    <row r="188" spans="2:38" ht="17.25" customHeight="1"/>
    <row r="189" spans="2:38" ht="17.25" customHeight="1"/>
    <row r="190" spans="2:38" ht="17.25" customHeight="1"/>
    <row r="191" spans="2:38" ht="17.25" customHeight="1"/>
    <row r="192" spans="2:38"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q1ENrnWw/mYr/s2l+GsPWhsD34ODoQZVk5jYQI5XaDnDrwi+YJk7eR0RWfpm9pitvXdirBjcTBGU6DVrv+4cOQ==" saltValue="ocyV4C/Ct943/UsJu6EIWg==" spinCount="100000" sheet="1" objects="1" scenarios="1" selectLockedCells="1"/>
  <mergeCells count="14">
    <mergeCell ref="D36:AM39"/>
    <mergeCell ref="C23:N24"/>
    <mergeCell ref="O23:AJ26"/>
    <mergeCell ref="C25:N26"/>
    <mergeCell ref="D29:AM29"/>
    <mergeCell ref="D30:AM30"/>
    <mergeCell ref="D31:AM35"/>
    <mergeCell ref="O19:AJ22"/>
    <mergeCell ref="C20:N22"/>
    <mergeCell ref="AA6:AK6"/>
    <mergeCell ref="C13:N14"/>
    <mergeCell ref="O13:AJ14"/>
    <mergeCell ref="C15:N18"/>
    <mergeCell ref="O15:AJ18"/>
  </mergeCells>
  <phoneticPr fontId="3"/>
  <dataValidations count="1">
    <dataValidation type="date" allowBlank="1" showInputMessage="1" showErrorMessage="1" sqref="AA6:AK6" xr:uid="{14875DA1-29B5-4981-96C8-040AF0205B1F}">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A744-5F58-440B-B7DE-504FED29A101}">
  <sheetPr>
    <tabColor rgb="FFFFFFCC"/>
  </sheetPr>
  <dimension ref="A1:AS286"/>
  <sheetViews>
    <sheetView workbookViewId="0">
      <selection activeCell="J5" sqref="J5"/>
    </sheetView>
  </sheetViews>
  <sheetFormatPr defaultColWidth="9" defaultRowHeight="18.75"/>
  <cols>
    <col min="1" max="36" width="2.625" style="114" customWidth="1"/>
    <col min="37" max="38" width="2.5" style="5" customWidth="1"/>
    <col min="39" max="45" width="9" style="5" customWidth="1"/>
    <col min="46" max="16384" width="9" style="5"/>
  </cols>
  <sheetData>
    <row r="1" spans="1:45">
      <c r="A1" s="3"/>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4"/>
      <c r="AL1" s="4"/>
    </row>
    <row r="2" spans="1:45">
      <c r="A2" s="590" t="s">
        <v>37</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29"/>
      <c r="AK2" s="4"/>
      <c r="AL2" s="4"/>
    </row>
    <row r="3" spans="1:45" ht="13.5" customHeight="1">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29"/>
      <c r="AK3" s="4"/>
      <c r="AL3" s="4"/>
    </row>
    <row r="4" spans="1:45" ht="18.75" customHeight="1">
      <c r="A4" s="4"/>
      <c r="B4" s="8" t="s">
        <v>38</v>
      </c>
      <c r="C4" s="4"/>
      <c r="D4" s="4"/>
      <c r="E4" s="4"/>
      <c r="F4" s="31"/>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N4" s="32"/>
      <c r="AO4" s="32"/>
      <c r="AP4" s="32"/>
      <c r="AQ4" s="33"/>
      <c r="AR4" s="33"/>
      <c r="AS4" s="33"/>
    </row>
    <row r="5" spans="1:45" ht="33" customHeight="1">
      <c r="A5" s="4"/>
      <c r="B5" s="591" t="s">
        <v>39</v>
      </c>
      <c r="C5" s="592"/>
      <c r="D5" s="592"/>
      <c r="E5" s="592"/>
      <c r="F5" s="592"/>
      <c r="G5" s="592"/>
      <c r="H5" s="592"/>
      <c r="I5" s="592"/>
      <c r="J5" s="34" t="s">
        <v>40</v>
      </c>
      <c r="K5" s="593" t="s">
        <v>41</v>
      </c>
      <c r="L5" s="593"/>
      <c r="M5" s="593"/>
      <c r="N5" s="35" t="s">
        <v>42</v>
      </c>
      <c r="O5" s="594" t="s">
        <v>43</v>
      </c>
      <c r="P5" s="595"/>
      <c r="Q5" s="595"/>
      <c r="R5" s="595"/>
      <c r="S5" s="595"/>
      <c r="T5" s="595"/>
      <c r="U5" s="595"/>
      <c r="V5" s="596" t="s">
        <v>44</v>
      </c>
      <c r="W5" s="597"/>
      <c r="X5" s="34" t="s">
        <v>40</v>
      </c>
      <c r="Y5" s="596" t="s">
        <v>45</v>
      </c>
      <c r="Z5" s="596"/>
      <c r="AA5" s="596"/>
      <c r="AB5" s="35" t="s">
        <v>42</v>
      </c>
      <c r="AC5" s="595" t="s">
        <v>46</v>
      </c>
      <c r="AD5" s="595"/>
      <c r="AE5" s="595"/>
      <c r="AF5" s="595"/>
      <c r="AG5" s="595"/>
      <c r="AH5" s="595"/>
      <c r="AI5" s="595"/>
      <c r="AJ5" s="563" t="s">
        <v>44</v>
      </c>
      <c r="AK5" s="564"/>
      <c r="AL5" s="4"/>
      <c r="AN5" s="32"/>
      <c r="AO5" s="32"/>
      <c r="AP5" s="32"/>
      <c r="AQ5" s="33"/>
      <c r="AR5" s="33"/>
      <c r="AS5" s="33"/>
    </row>
    <row r="6" spans="1:45" ht="18.75" customHeight="1">
      <c r="A6" s="4"/>
      <c r="B6" s="565" t="s">
        <v>47</v>
      </c>
      <c r="C6" s="566"/>
      <c r="D6" s="566"/>
      <c r="E6" s="566"/>
      <c r="F6" s="566"/>
      <c r="G6" s="566"/>
      <c r="H6" s="566"/>
      <c r="I6" s="567"/>
      <c r="J6" s="574" t="s">
        <v>48</v>
      </c>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5"/>
      <c r="AL6" s="4"/>
      <c r="AN6" s="32"/>
      <c r="AO6" s="32"/>
      <c r="AP6" s="32"/>
      <c r="AQ6" s="33"/>
      <c r="AR6" s="33"/>
      <c r="AS6" s="33"/>
    </row>
    <row r="7" spans="1:45" ht="13.5">
      <c r="A7" s="4"/>
      <c r="B7" s="568"/>
      <c r="C7" s="569"/>
      <c r="D7" s="569"/>
      <c r="E7" s="569"/>
      <c r="F7" s="569"/>
      <c r="G7" s="569"/>
      <c r="H7" s="569"/>
      <c r="I7" s="570"/>
      <c r="J7" s="576" t="s">
        <v>49</v>
      </c>
      <c r="K7" s="577"/>
      <c r="L7" s="578" t="s">
        <v>50</v>
      </c>
      <c r="M7" s="579"/>
      <c r="N7" s="578" t="s">
        <v>51</v>
      </c>
      <c r="O7" s="579"/>
      <c r="P7" s="578" t="s">
        <v>52</v>
      </c>
      <c r="Q7" s="579"/>
      <c r="R7" s="578" t="s">
        <v>53</v>
      </c>
      <c r="S7" s="579"/>
      <c r="T7" s="582" t="s">
        <v>54</v>
      </c>
      <c r="U7" s="583"/>
      <c r="V7" s="582" t="s">
        <v>55</v>
      </c>
      <c r="W7" s="583"/>
      <c r="X7" s="578" t="s">
        <v>56</v>
      </c>
      <c r="Y7" s="579"/>
      <c r="Z7" s="578" t="s">
        <v>57</v>
      </c>
      <c r="AA7" s="579"/>
      <c r="AB7" s="578" t="s">
        <v>58</v>
      </c>
      <c r="AC7" s="579"/>
      <c r="AD7" s="578" t="s">
        <v>59</v>
      </c>
      <c r="AE7" s="579"/>
      <c r="AF7" s="578" t="s">
        <v>60</v>
      </c>
      <c r="AG7" s="579"/>
      <c r="AH7" s="578" t="s">
        <v>61</v>
      </c>
      <c r="AI7" s="579"/>
      <c r="AJ7" s="577" t="s">
        <v>62</v>
      </c>
      <c r="AK7" s="577"/>
      <c r="AL7" s="4"/>
      <c r="AN7" s="32"/>
      <c r="AO7" s="32"/>
      <c r="AP7" s="32"/>
      <c r="AQ7" s="33"/>
      <c r="AR7" s="33"/>
      <c r="AS7" s="33"/>
    </row>
    <row r="8" spans="1:45" ht="132" customHeight="1">
      <c r="A8" s="4"/>
      <c r="B8" s="571"/>
      <c r="C8" s="572"/>
      <c r="D8" s="572"/>
      <c r="E8" s="572"/>
      <c r="F8" s="572"/>
      <c r="G8" s="572"/>
      <c r="H8" s="572"/>
      <c r="I8" s="573"/>
      <c r="J8" s="577"/>
      <c r="K8" s="577"/>
      <c r="L8" s="580"/>
      <c r="M8" s="581"/>
      <c r="N8" s="580"/>
      <c r="O8" s="581"/>
      <c r="P8" s="580"/>
      <c r="Q8" s="581"/>
      <c r="R8" s="580"/>
      <c r="S8" s="581"/>
      <c r="T8" s="584"/>
      <c r="U8" s="585"/>
      <c r="V8" s="584"/>
      <c r="W8" s="585"/>
      <c r="X8" s="580"/>
      <c r="Y8" s="581"/>
      <c r="Z8" s="580"/>
      <c r="AA8" s="581"/>
      <c r="AB8" s="580"/>
      <c r="AC8" s="581"/>
      <c r="AD8" s="580"/>
      <c r="AE8" s="581"/>
      <c r="AF8" s="580"/>
      <c r="AG8" s="581"/>
      <c r="AH8" s="580"/>
      <c r="AI8" s="581"/>
      <c r="AJ8" s="577"/>
      <c r="AK8" s="577"/>
      <c r="AL8" s="4"/>
      <c r="AN8" s="32"/>
      <c r="AO8" s="32"/>
      <c r="AP8" s="32"/>
      <c r="AQ8" s="33"/>
      <c r="AR8" s="33"/>
      <c r="AS8" s="33"/>
    </row>
    <row r="9" spans="1:45" ht="31.5" customHeight="1">
      <c r="A9" s="4"/>
      <c r="B9" s="600" t="s">
        <v>63</v>
      </c>
      <c r="C9" s="601"/>
      <c r="D9" s="601"/>
      <c r="E9" s="586" t="s">
        <v>64</v>
      </c>
      <c r="F9" s="586"/>
      <c r="G9" s="586"/>
      <c r="H9" s="586"/>
      <c r="I9" s="587"/>
      <c r="J9" s="588"/>
      <c r="K9" s="588"/>
      <c r="L9" s="588"/>
      <c r="M9" s="588"/>
      <c r="N9" s="589"/>
      <c r="O9" s="589"/>
      <c r="P9" s="589"/>
      <c r="Q9" s="589"/>
      <c r="R9" s="589"/>
      <c r="S9" s="589"/>
      <c r="T9" s="589"/>
      <c r="U9" s="589"/>
      <c r="V9" s="589"/>
      <c r="W9" s="589"/>
      <c r="X9" s="589"/>
      <c r="Y9" s="589"/>
      <c r="Z9" s="588"/>
      <c r="AA9" s="588"/>
      <c r="AB9" s="589"/>
      <c r="AC9" s="589"/>
      <c r="AD9" s="588"/>
      <c r="AE9" s="588"/>
      <c r="AF9" s="589"/>
      <c r="AG9" s="589"/>
      <c r="AH9" s="589"/>
      <c r="AI9" s="589"/>
      <c r="AJ9" s="598"/>
      <c r="AK9" s="599"/>
      <c r="AL9" s="4"/>
      <c r="AN9" s="32"/>
      <c r="AO9" s="32"/>
      <c r="AP9" s="32"/>
      <c r="AQ9" s="33"/>
      <c r="AR9" s="33"/>
      <c r="AS9" s="33"/>
    </row>
    <row r="10" spans="1:45" ht="31.5" customHeight="1">
      <c r="A10" s="4"/>
      <c r="B10" s="600" t="s">
        <v>65</v>
      </c>
      <c r="C10" s="601"/>
      <c r="D10" s="601"/>
      <c r="E10" s="586" t="s">
        <v>66</v>
      </c>
      <c r="F10" s="586"/>
      <c r="G10" s="586"/>
      <c r="H10" s="586"/>
      <c r="I10" s="587"/>
      <c r="J10" s="588"/>
      <c r="K10" s="588"/>
      <c r="L10" s="588"/>
      <c r="M10" s="588"/>
      <c r="N10" s="589"/>
      <c r="O10" s="589"/>
      <c r="P10" s="589"/>
      <c r="Q10" s="589"/>
      <c r="R10" s="589"/>
      <c r="S10" s="589"/>
      <c r="T10" s="589"/>
      <c r="U10" s="589"/>
      <c r="V10" s="589"/>
      <c r="W10" s="589"/>
      <c r="X10" s="589"/>
      <c r="Y10" s="589"/>
      <c r="Z10" s="588"/>
      <c r="AA10" s="588"/>
      <c r="AB10" s="588"/>
      <c r="AC10" s="588"/>
      <c r="AD10" s="588"/>
      <c r="AE10" s="588"/>
      <c r="AF10" s="588"/>
      <c r="AG10" s="588"/>
      <c r="AH10" s="588"/>
      <c r="AI10" s="588"/>
      <c r="AJ10" s="598"/>
      <c r="AK10" s="599"/>
      <c r="AL10" s="4"/>
      <c r="AN10" s="32"/>
      <c r="AO10" s="32"/>
      <c r="AP10" s="32"/>
      <c r="AQ10" s="33"/>
      <c r="AR10" s="33"/>
      <c r="AS10" s="33"/>
    </row>
    <row r="11" spans="1:45" ht="31.5" customHeight="1">
      <c r="A11" s="4"/>
      <c r="B11" s="600" t="s">
        <v>67</v>
      </c>
      <c r="C11" s="601"/>
      <c r="D11" s="601"/>
      <c r="E11" s="586" t="s">
        <v>68</v>
      </c>
      <c r="F11" s="586"/>
      <c r="G11" s="586"/>
      <c r="H11" s="586"/>
      <c r="I11" s="587"/>
      <c r="J11" s="588"/>
      <c r="K11" s="588"/>
      <c r="L11" s="588"/>
      <c r="M11" s="588"/>
      <c r="N11" s="589"/>
      <c r="O11" s="589"/>
      <c r="P11" s="589"/>
      <c r="Q11" s="589"/>
      <c r="R11" s="589"/>
      <c r="S11" s="589"/>
      <c r="T11" s="589"/>
      <c r="U11" s="589"/>
      <c r="V11" s="598"/>
      <c r="W11" s="599"/>
      <c r="X11" s="588"/>
      <c r="Y11" s="588"/>
      <c r="Z11" s="588"/>
      <c r="AA11" s="588"/>
      <c r="AB11" s="588"/>
      <c r="AC11" s="588"/>
      <c r="AD11" s="588"/>
      <c r="AE11" s="588"/>
      <c r="AF11" s="588"/>
      <c r="AG11" s="588"/>
      <c r="AH11" s="588"/>
      <c r="AI11" s="588"/>
      <c r="AJ11" s="598"/>
      <c r="AK11" s="599"/>
      <c r="AL11" s="4"/>
      <c r="AN11" s="32"/>
      <c r="AO11" s="32"/>
      <c r="AP11" s="32"/>
      <c r="AQ11" s="33"/>
      <c r="AR11" s="33"/>
      <c r="AS11" s="33"/>
    </row>
    <row r="12" spans="1:45" ht="31.5" customHeight="1">
      <c r="A12" s="4"/>
      <c r="B12" s="600" t="s">
        <v>69</v>
      </c>
      <c r="C12" s="601"/>
      <c r="D12" s="601"/>
      <c r="E12" s="602" t="s">
        <v>70</v>
      </c>
      <c r="F12" s="586"/>
      <c r="G12" s="586"/>
      <c r="H12" s="586"/>
      <c r="I12" s="587"/>
      <c r="J12" s="588"/>
      <c r="K12" s="588"/>
      <c r="L12" s="588"/>
      <c r="M12" s="588"/>
      <c r="N12" s="589"/>
      <c r="O12" s="589"/>
      <c r="P12" s="589"/>
      <c r="Q12" s="589"/>
      <c r="R12" s="589"/>
      <c r="S12" s="589"/>
      <c r="T12" s="588"/>
      <c r="U12" s="588"/>
      <c r="V12" s="588"/>
      <c r="W12" s="588"/>
      <c r="X12" s="589"/>
      <c r="Y12" s="589"/>
      <c r="Z12" s="589"/>
      <c r="AA12" s="589"/>
      <c r="AB12" s="589"/>
      <c r="AC12" s="589"/>
      <c r="AD12" s="589"/>
      <c r="AE12" s="589"/>
      <c r="AF12" s="589"/>
      <c r="AG12" s="589"/>
      <c r="AH12" s="589"/>
      <c r="AI12" s="589"/>
      <c r="AJ12" s="598"/>
      <c r="AK12" s="599"/>
      <c r="AL12" s="4"/>
      <c r="AN12" s="32"/>
      <c r="AO12" s="32"/>
      <c r="AP12" s="32"/>
      <c r="AQ12" s="33"/>
      <c r="AR12" s="33"/>
      <c r="AS12" s="33"/>
    </row>
    <row r="13" spans="1:45" ht="31.5" customHeight="1">
      <c r="A13" s="4"/>
      <c r="B13" s="600" t="s">
        <v>71</v>
      </c>
      <c r="C13" s="601"/>
      <c r="D13" s="601"/>
      <c r="E13" s="602" t="s">
        <v>72</v>
      </c>
      <c r="F13" s="586"/>
      <c r="G13" s="586"/>
      <c r="H13" s="586"/>
      <c r="I13" s="587"/>
      <c r="J13" s="603"/>
      <c r="K13" s="604"/>
      <c r="L13" s="598"/>
      <c r="M13" s="59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98"/>
      <c r="AK13" s="599"/>
      <c r="AL13" s="4"/>
      <c r="AN13" s="32"/>
      <c r="AO13" s="32"/>
      <c r="AP13" s="32"/>
      <c r="AQ13" s="33"/>
      <c r="AR13" s="33"/>
      <c r="AS13" s="33"/>
    </row>
    <row r="14" spans="1:45" ht="31.5" customHeight="1">
      <c r="A14" s="4"/>
      <c r="B14" s="600" t="s">
        <v>73</v>
      </c>
      <c r="C14" s="601"/>
      <c r="D14" s="601"/>
      <c r="E14" s="586" t="s">
        <v>74</v>
      </c>
      <c r="F14" s="586"/>
      <c r="G14" s="586"/>
      <c r="H14" s="586"/>
      <c r="I14" s="587"/>
      <c r="J14" s="588"/>
      <c r="K14" s="588"/>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603"/>
      <c r="AK14" s="604"/>
      <c r="AL14" s="4"/>
      <c r="AN14" s="32"/>
      <c r="AO14" s="32"/>
      <c r="AP14" s="32"/>
      <c r="AQ14" s="33"/>
      <c r="AR14" s="33"/>
      <c r="AS14" s="33"/>
    </row>
    <row r="15" spans="1:45" ht="13.5" customHeight="1">
      <c r="A15" s="4"/>
      <c r="B15" s="36" t="s">
        <v>35</v>
      </c>
      <c r="C15" s="617" t="s">
        <v>75</v>
      </c>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4"/>
    </row>
    <row r="16" spans="1:45" ht="13.5">
      <c r="A16" s="4"/>
      <c r="B16" s="36"/>
      <c r="C16" s="618"/>
      <c r="D16" s="618"/>
      <c r="E16" s="618"/>
      <c r="F16" s="618"/>
      <c r="G16" s="618"/>
      <c r="H16" s="618"/>
      <c r="I16" s="618"/>
      <c r="J16" s="618"/>
      <c r="K16" s="618"/>
      <c r="L16" s="618"/>
      <c r="M16" s="618"/>
      <c r="N16" s="618"/>
      <c r="O16" s="618"/>
      <c r="P16" s="618"/>
      <c r="Q16" s="618"/>
      <c r="R16" s="618"/>
      <c r="S16" s="618"/>
      <c r="T16" s="618"/>
      <c r="U16" s="618"/>
      <c r="V16" s="618"/>
      <c r="W16" s="618"/>
      <c r="X16" s="618"/>
      <c r="Y16" s="618"/>
      <c r="Z16" s="618"/>
      <c r="AA16" s="618"/>
      <c r="AB16" s="618"/>
      <c r="AC16" s="618"/>
      <c r="AD16" s="618"/>
      <c r="AE16" s="618"/>
      <c r="AF16" s="618"/>
      <c r="AG16" s="618"/>
      <c r="AH16" s="618"/>
      <c r="AI16" s="618"/>
      <c r="AJ16" s="618"/>
      <c r="AK16" s="618"/>
      <c r="AL16" s="4"/>
    </row>
    <row r="17" spans="1:38" ht="13.5">
      <c r="A17" s="4"/>
      <c r="B17" s="37"/>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4"/>
    </row>
    <row r="18" spans="1:38">
      <c r="A18" s="29"/>
      <c r="B18" s="39" t="s">
        <v>76</v>
      </c>
      <c r="C18" s="36"/>
      <c r="D18" s="36"/>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4"/>
    </row>
    <row r="19" spans="1:38" ht="19.5" thickBot="1">
      <c r="A19" s="29"/>
      <c r="B19" s="40" t="s">
        <v>77</v>
      </c>
      <c r="C19" s="41"/>
      <c r="D19" s="41"/>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3"/>
      <c r="AL19" s="4"/>
    </row>
    <row r="20" spans="1:38" ht="19.5" thickBot="1">
      <c r="A20" s="29"/>
      <c r="B20" s="44"/>
      <c r="C20" s="45" t="s">
        <v>78</v>
      </c>
      <c r="D20" s="46"/>
      <c r="E20" s="47"/>
      <c r="F20" s="47"/>
      <c r="G20" s="47"/>
      <c r="H20" s="47"/>
      <c r="I20" s="47"/>
      <c r="J20" s="47"/>
      <c r="K20" s="47"/>
      <c r="L20" s="47"/>
      <c r="M20" s="47"/>
      <c r="N20" s="47"/>
      <c r="O20" s="47"/>
      <c r="P20" s="47"/>
      <c r="Q20" s="47"/>
      <c r="R20" s="47"/>
      <c r="S20" s="47"/>
      <c r="T20" s="47"/>
      <c r="U20" s="47"/>
      <c r="V20" s="47"/>
      <c r="W20" s="47"/>
      <c r="X20" s="47"/>
      <c r="Y20" s="47"/>
      <c r="Z20" s="47"/>
      <c r="AA20" s="47"/>
      <c r="AB20" s="47"/>
      <c r="AC20" s="619">
        <f>AC41+AC77+AC167+AC192+AC208+AC226+AC247+AC259+AC100+AC276</f>
        <v>0</v>
      </c>
      <c r="AD20" s="620"/>
      <c r="AE20" s="620"/>
      <c r="AF20" s="620"/>
      <c r="AG20" s="620"/>
      <c r="AH20" s="620"/>
      <c r="AI20" s="621"/>
      <c r="AJ20" s="47" t="s">
        <v>79</v>
      </c>
      <c r="AK20" s="48"/>
      <c r="AL20" s="4"/>
    </row>
    <row r="21" spans="1:38" ht="19.5" thickBot="1">
      <c r="A21" s="29"/>
      <c r="B21" s="44"/>
      <c r="C21" s="49" t="s">
        <v>80</v>
      </c>
      <c r="D21" s="36"/>
      <c r="E21" s="3"/>
      <c r="F21" s="3"/>
      <c r="G21" s="3"/>
      <c r="H21" s="3"/>
      <c r="I21" s="3"/>
      <c r="J21" s="3"/>
      <c r="K21" s="3"/>
      <c r="L21" s="3"/>
      <c r="M21" s="3"/>
      <c r="N21" s="3"/>
      <c r="O21" s="3"/>
      <c r="P21" s="3"/>
      <c r="Q21" s="3"/>
      <c r="R21" s="3"/>
      <c r="S21" s="3"/>
      <c r="T21" s="3"/>
      <c r="U21" s="3"/>
      <c r="V21" s="3"/>
      <c r="W21" s="3"/>
      <c r="X21" s="3"/>
      <c r="Y21" s="3"/>
      <c r="Z21" s="3"/>
      <c r="AA21" s="3"/>
      <c r="AB21" s="3"/>
      <c r="AC21" s="619">
        <f>AC43+AC79+AC169+AC194+AC210+AC228+AC249+AC261+AC102+AC278</f>
        <v>0</v>
      </c>
      <c r="AD21" s="620"/>
      <c r="AE21" s="620"/>
      <c r="AF21" s="620"/>
      <c r="AG21" s="620"/>
      <c r="AH21" s="620"/>
      <c r="AI21" s="621"/>
      <c r="AJ21" s="3" t="s">
        <v>79</v>
      </c>
      <c r="AK21" s="50"/>
      <c r="AL21" s="4"/>
    </row>
    <row r="22" spans="1:38" ht="19.5" thickBot="1">
      <c r="A22" s="29"/>
      <c r="B22" s="44"/>
      <c r="C22" s="49" t="s">
        <v>81</v>
      </c>
      <c r="D22" s="36"/>
      <c r="E22" s="3"/>
      <c r="F22" s="3"/>
      <c r="G22" s="3"/>
      <c r="H22" s="3"/>
      <c r="I22" s="3"/>
      <c r="J22" s="3"/>
      <c r="K22" s="3"/>
      <c r="L22" s="3"/>
      <c r="M22" s="3"/>
      <c r="N22" s="3"/>
      <c r="O22" s="3"/>
      <c r="P22" s="3"/>
      <c r="Q22" s="3"/>
      <c r="R22" s="3"/>
      <c r="S22" s="3"/>
      <c r="T22" s="3"/>
      <c r="U22" s="3"/>
      <c r="V22" s="3"/>
      <c r="W22" s="3"/>
      <c r="X22" s="3"/>
      <c r="Y22" s="3"/>
      <c r="Z22" s="3"/>
      <c r="AA22" s="3"/>
      <c r="AB22" s="51"/>
      <c r="AC22" s="619">
        <f>AC46+AC82+AC173+AC197+AC213+AC231+AC252+AC264+AC105+AC119+AC281</f>
        <v>0</v>
      </c>
      <c r="AD22" s="620"/>
      <c r="AE22" s="620"/>
      <c r="AF22" s="620"/>
      <c r="AG22" s="620"/>
      <c r="AH22" s="620"/>
      <c r="AI22" s="621"/>
      <c r="AJ22" s="3" t="s">
        <v>79</v>
      </c>
      <c r="AK22" s="50"/>
      <c r="AL22" s="4"/>
    </row>
    <row r="23" spans="1:38">
      <c r="A23" s="29"/>
      <c r="B23" s="44"/>
      <c r="C23" s="49"/>
      <c r="D23" s="622" t="s">
        <v>82</v>
      </c>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4">
        <f>AC46+AC82+AC105+AC197+AC213+AC231+AC252+AC264</f>
        <v>0</v>
      </c>
      <c r="AD23" s="625"/>
      <c r="AE23" s="625"/>
      <c r="AF23" s="625"/>
      <c r="AG23" s="625"/>
      <c r="AH23" s="625"/>
      <c r="AI23" s="626"/>
      <c r="AJ23" s="47" t="s">
        <v>79</v>
      </c>
      <c r="AK23" s="48"/>
      <c r="AL23" s="4"/>
    </row>
    <row r="24" spans="1:38" ht="18.75" customHeight="1">
      <c r="A24" s="29"/>
      <c r="B24" s="44"/>
      <c r="C24" s="49"/>
      <c r="D24" s="52" t="s">
        <v>35</v>
      </c>
      <c r="E24" s="605" t="s">
        <v>83</v>
      </c>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6"/>
      <c r="AJ24" s="606"/>
      <c r="AK24" s="607"/>
      <c r="AL24" s="4"/>
    </row>
    <row r="25" spans="1:38">
      <c r="A25" s="29"/>
      <c r="B25" s="44"/>
      <c r="C25" s="49"/>
      <c r="D25" s="53"/>
      <c r="E25" s="606"/>
      <c r="F25" s="606"/>
      <c r="G25" s="606"/>
      <c r="H25" s="606"/>
      <c r="I25" s="606"/>
      <c r="J25" s="606"/>
      <c r="K25" s="606"/>
      <c r="L25" s="606"/>
      <c r="M25" s="606"/>
      <c r="N25" s="606"/>
      <c r="O25" s="606"/>
      <c r="P25" s="606"/>
      <c r="Q25" s="606"/>
      <c r="R25" s="606"/>
      <c r="S25" s="606"/>
      <c r="T25" s="606"/>
      <c r="U25" s="606"/>
      <c r="V25" s="606"/>
      <c r="W25" s="606"/>
      <c r="X25" s="606"/>
      <c r="Y25" s="606"/>
      <c r="Z25" s="606"/>
      <c r="AA25" s="606"/>
      <c r="AB25" s="606"/>
      <c r="AC25" s="606"/>
      <c r="AD25" s="606"/>
      <c r="AE25" s="606"/>
      <c r="AF25" s="606"/>
      <c r="AG25" s="606"/>
      <c r="AH25" s="606"/>
      <c r="AI25" s="606"/>
      <c r="AJ25" s="606"/>
      <c r="AK25" s="607"/>
      <c r="AL25" s="4"/>
    </row>
    <row r="26" spans="1:38">
      <c r="A26" s="29"/>
      <c r="B26" s="44"/>
      <c r="C26" s="49"/>
      <c r="D26" s="52" t="s">
        <v>35</v>
      </c>
      <c r="E26" s="606" t="s">
        <v>84</v>
      </c>
      <c r="F26" s="606"/>
      <c r="G26" s="606"/>
      <c r="H26" s="606"/>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606"/>
      <c r="AI26" s="606"/>
      <c r="AJ26" s="606"/>
      <c r="AK26" s="607"/>
      <c r="AL26" s="4"/>
    </row>
    <row r="27" spans="1:38" ht="9" customHeight="1">
      <c r="A27" s="29"/>
      <c r="B27" s="44"/>
      <c r="C27" s="49"/>
      <c r="D27" s="54"/>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8"/>
      <c r="AI27" s="608"/>
      <c r="AJ27" s="608"/>
      <c r="AK27" s="609"/>
      <c r="AL27" s="4"/>
    </row>
    <row r="28" spans="1:38">
      <c r="A28" s="29"/>
      <c r="B28" s="55"/>
      <c r="C28" s="45" t="s">
        <v>85</v>
      </c>
      <c r="D28" s="3"/>
      <c r="E28" s="3"/>
      <c r="F28" s="3"/>
      <c r="G28" s="3"/>
      <c r="H28" s="3"/>
      <c r="I28" s="3"/>
      <c r="J28" s="3"/>
      <c r="K28" s="3"/>
      <c r="L28" s="3"/>
      <c r="M28" s="3"/>
      <c r="N28" s="3"/>
      <c r="O28" s="3"/>
      <c r="P28" s="3"/>
      <c r="Q28" s="3"/>
      <c r="R28" s="3"/>
      <c r="S28" s="3"/>
      <c r="T28" s="3"/>
      <c r="U28" s="3"/>
      <c r="V28" s="3"/>
      <c r="W28" s="3"/>
      <c r="X28" s="3"/>
      <c r="Y28" s="3"/>
      <c r="Z28" s="3"/>
      <c r="AA28" s="3"/>
      <c r="AB28" s="3"/>
      <c r="AC28" s="610" t="str">
        <f>別紙4!L30</f>
        <v/>
      </c>
      <c r="AD28" s="611"/>
      <c r="AE28" s="611"/>
      <c r="AF28" s="611"/>
      <c r="AG28" s="611"/>
      <c r="AH28" s="611"/>
      <c r="AI28" s="612"/>
      <c r="AJ28" s="50" t="s">
        <v>86</v>
      </c>
      <c r="AK28" s="50"/>
      <c r="AL28" s="4"/>
    </row>
    <row r="29" spans="1:38">
      <c r="A29" s="29"/>
      <c r="B29" s="44"/>
      <c r="C29" s="56"/>
      <c r="D29" s="57" t="s">
        <v>87</v>
      </c>
      <c r="E29" s="613" t="s">
        <v>88</v>
      </c>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4"/>
      <c r="AL29" s="4"/>
    </row>
    <row r="30" spans="1:38" ht="18.75" customHeight="1">
      <c r="A30" s="29"/>
      <c r="B30" s="58"/>
      <c r="C30" s="49"/>
      <c r="D30" s="59" t="s">
        <v>35</v>
      </c>
      <c r="E30" s="606" t="s">
        <v>89</v>
      </c>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6"/>
      <c r="AJ30" s="606"/>
      <c r="AK30" s="607"/>
      <c r="AL30" s="4"/>
    </row>
    <row r="31" spans="1:38" ht="10.5" customHeight="1">
      <c r="A31" s="29"/>
      <c r="B31" s="58"/>
      <c r="C31" s="60"/>
      <c r="D31" s="61"/>
      <c r="E31" s="608"/>
      <c r="F31" s="608"/>
      <c r="G31" s="608"/>
      <c r="H31" s="608"/>
      <c r="I31" s="608"/>
      <c r="J31" s="608"/>
      <c r="K31" s="608"/>
      <c r="L31" s="608"/>
      <c r="M31" s="608"/>
      <c r="N31" s="608"/>
      <c r="O31" s="608"/>
      <c r="P31" s="608"/>
      <c r="Q31" s="608"/>
      <c r="R31" s="608"/>
      <c r="S31" s="608"/>
      <c r="T31" s="608"/>
      <c r="U31" s="608"/>
      <c r="V31" s="608"/>
      <c r="W31" s="608"/>
      <c r="X31" s="608"/>
      <c r="Y31" s="608"/>
      <c r="Z31" s="608"/>
      <c r="AA31" s="608"/>
      <c r="AB31" s="608"/>
      <c r="AC31" s="608"/>
      <c r="AD31" s="608"/>
      <c r="AE31" s="608"/>
      <c r="AF31" s="608"/>
      <c r="AG31" s="608"/>
      <c r="AH31" s="608"/>
      <c r="AI31" s="608"/>
      <c r="AJ31" s="608"/>
      <c r="AK31" s="609"/>
      <c r="AL31" s="4"/>
    </row>
    <row r="32" spans="1:38">
      <c r="A32" s="29"/>
      <c r="B32" s="58"/>
      <c r="C32" s="62" t="s">
        <v>90</v>
      </c>
      <c r="D32" s="3"/>
      <c r="E32" s="63"/>
      <c r="F32" s="63"/>
      <c r="G32" s="63"/>
      <c r="H32" s="6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50"/>
      <c r="AL32" s="4"/>
    </row>
    <row r="33" spans="1:38" ht="12.75" customHeight="1">
      <c r="A33" s="29"/>
      <c r="B33" s="58"/>
      <c r="C33" s="56"/>
      <c r="D33" s="615" t="s">
        <v>91</v>
      </c>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615"/>
      <c r="AG33" s="615"/>
      <c r="AH33" s="615"/>
      <c r="AI33" s="615"/>
      <c r="AJ33" s="615"/>
      <c r="AK33" s="616"/>
      <c r="AL33" s="4"/>
    </row>
    <row r="34" spans="1:38">
      <c r="A34" s="29"/>
      <c r="B34" s="58"/>
      <c r="C34" s="62"/>
      <c r="D34" s="34" t="s">
        <v>92</v>
      </c>
      <c r="E34" s="639" t="s">
        <v>93</v>
      </c>
      <c r="F34" s="639"/>
      <c r="G34" s="639"/>
      <c r="H34" s="639"/>
      <c r="I34" s="639"/>
      <c r="J34" s="639"/>
      <c r="K34" s="639"/>
      <c r="L34" s="639"/>
      <c r="M34" s="639"/>
      <c r="N34" s="639"/>
      <c r="O34" s="639"/>
      <c r="P34" s="639"/>
      <c r="Q34" s="639"/>
      <c r="R34" s="639"/>
      <c r="S34" s="639"/>
      <c r="T34" s="639"/>
      <c r="U34" s="639"/>
      <c r="V34" s="639"/>
      <c r="W34" s="639"/>
      <c r="X34" s="639"/>
      <c r="Y34" s="639"/>
      <c r="Z34" s="639"/>
      <c r="AA34" s="639"/>
      <c r="AB34" s="639"/>
      <c r="AC34" s="639"/>
      <c r="AD34" s="639"/>
      <c r="AE34" s="639"/>
      <c r="AF34" s="639"/>
      <c r="AG34" s="639"/>
      <c r="AH34" s="639"/>
      <c r="AI34" s="639"/>
      <c r="AJ34" s="639"/>
      <c r="AK34" s="640"/>
      <c r="AL34" s="4"/>
    </row>
    <row r="35" spans="1:38">
      <c r="A35" s="29"/>
      <c r="B35" s="58"/>
      <c r="C35" s="62"/>
      <c r="D35" s="34" t="s">
        <v>92</v>
      </c>
      <c r="E35" s="639" t="s">
        <v>94</v>
      </c>
      <c r="F35" s="639"/>
      <c r="G35" s="639"/>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40"/>
      <c r="AL35" s="4"/>
    </row>
    <row r="36" spans="1:38" ht="18.75" customHeight="1">
      <c r="A36" s="29"/>
      <c r="B36" s="58"/>
      <c r="C36" s="64"/>
      <c r="D36" s="65" t="s">
        <v>92</v>
      </c>
      <c r="E36" s="641" t="s">
        <v>95</v>
      </c>
      <c r="F36" s="641"/>
      <c r="G36" s="641"/>
      <c r="H36" s="641"/>
      <c r="I36" s="641"/>
      <c r="J36" s="641"/>
      <c r="K36" s="641"/>
      <c r="L36" s="641"/>
      <c r="M36" s="641"/>
      <c r="N36" s="641"/>
      <c r="O36" s="641"/>
      <c r="P36" s="641"/>
      <c r="Q36" s="641"/>
      <c r="R36" s="641"/>
      <c r="S36" s="641"/>
      <c r="T36" s="641"/>
      <c r="U36" s="641"/>
      <c r="V36" s="641"/>
      <c r="W36" s="641"/>
      <c r="X36" s="641"/>
      <c r="Y36" s="641"/>
      <c r="Z36" s="641"/>
      <c r="AA36" s="641"/>
      <c r="AB36" s="641"/>
      <c r="AC36" s="641"/>
      <c r="AD36" s="641"/>
      <c r="AE36" s="641"/>
      <c r="AF36" s="641"/>
      <c r="AG36" s="641"/>
      <c r="AH36" s="641"/>
      <c r="AI36" s="641"/>
      <c r="AJ36" s="641"/>
      <c r="AK36" s="642"/>
      <c r="AL36" s="4"/>
    </row>
    <row r="37" spans="1:38" ht="11.25" customHeight="1">
      <c r="A37" s="29"/>
      <c r="B37" s="66"/>
      <c r="C37" s="67"/>
      <c r="D37" s="68"/>
      <c r="E37" s="641"/>
      <c r="F37" s="641"/>
      <c r="G37" s="641"/>
      <c r="H37" s="641"/>
      <c r="I37" s="641"/>
      <c r="J37" s="641"/>
      <c r="K37" s="641"/>
      <c r="L37" s="641"/>
      <c r="M37" s="641"/>
      <c r="N37" s="641"/>
      <c r="O37" s="641"/>
      <c r="P37" s="641"/>
      <c r="Q37" s="641"/>
      <c r="R37" s="641"/>
      <c r="S37" s="641"/>
      <c r="T37" s="641"/>
      <c r="U37" s="641"/>
      <c r="V37" s="641"/>
      <c r="W37" s="641"/>
      <c r="X37" s="641"/>
      <c r="Y37" s="641"/>
      <c r="Z37" s="641"/>
      <c r="AA37" s="641"/>
      <c r="AB37" s="641"/>
      <c r="AC37" s="641"/>
      <c r="AD37" s="641"/>
      <c r="AE37" s="641"/>
      <c r="AF37" s="641"/>
      <c r="AG37" s="641"/>
      <c r="AH37" s="641"/>
      <c r="AI37" s="641"/>
      <c r="AJ37" s="641"/>
      <c r="AK37" s="642"/>
      <c r="AL37" s="4"/>
    </row>
    <row r="38" spans="1:38" ht="11.25" customHeight="1">
      <c r="A38" s="29"/>
      <c r="B38" s="35"/>
      <c r="C38" s="69"/>
      <c r="D38" s="70"/>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4"/>
    </row>
    <row r="39" spans="1:38">
      <c r="A39" s="29"/>
      <c r="B39" s="72" t="s">
        <v>49</v>
      </c>
      <c r="C39" s="73"/>
      <c r="D39" s="73"/>
      <c r="E39" s="74"/>
      <c r="F39" s="74"/>
      <c r="G39" s="74"/>
      <c r="H39" s="74"/>
      <c r="I39" s="74"/>
      <c r="J39" s="74"/>
      <c r="K39" s="74"/>
      <c r="L39" s="74"/>
      <c r="M39" s="74"/>
      <c r="N39" s="74"/>
      <c r="O39" s="74"/>
      <c r="P39" s="74"/>
      <c r="Q39" s="74"/>
      <c r="R39" s="74"/>
      <c r="S39" s="74"/>
      <c r="T39" s="74"/>
      <c r="U39" s="74"/>
      <c r="V39" s="74"/>
      <c r="W39" s="74"/>
      <c r="X39" s="74"/>
      <c r="Y39" s="74"/>
      <c r="Z39" s="74"/>
      <c r="AA39" s="74"/>
      <c r="AB39" s="74"/>
      <c r="AC39" s="75"/>
      <c r="AD39" s="74"/>
      <c r="AE39" s="74"/>
      <c r="AF39" s="74"/>
      <c r="AG39" s="74"/>
      <c r="AH39" s="74"/>
      <c r="AI39" s="74"/>
      <c r="AJ39" s="74"/>
      <c r="AK39" s="76"/>
      <c r="AL39" s="4"/>
    </row>
    <row r="40" spans="1:38">
      <c r="A40" s="29"/>
      <c r="B40" s="44"/>
      <c r="C40" s="45" t="s">
        <v>96</v>
      </c>
      <c r="D40" s="46"/>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8"/>
      <c r="AL40" s="4"/>
    </row>
    <row r="41" spans="1:38">
      <c r="A41" s="29"/>
      <c r="B41" s="44"/>
      <c r="C41" s="77"/>
      <c r="D41" s="78" t="s">
        <v>97</v>
      </c>
      <c r="E41" s="35"/>
      <c r="F41" s="35"/>
      <c r="G41" s="35"/>
      <c r="H41" s="35"/>
      <c r="I41" s="35"/>
      <c r="J41" s="35"/>
      <c r="K41" s="35"/>
      <c r="L41" s="35"/>
      <c r="M41" s="35"/>
      <c r="N41" s="35"/>
      <c r="O41" s="35"/>
      <c r="P41" s="35"/>
      <c r="Q41" s="35"/>
      <c r="R41" s="35"/>
      <c r="S41" s="35"/>
      <c r="T41" s="35"/>
      <c r="U41" s="35"/>
      <c r="V41" s="35"/>
      <c r="W41" s="35"/>
      <c r="X41" s="35"/>
      <c r="Y41" s="35"/>
      <c r="Z41" s="35"/>
      <c r="AA41" s="35"/>
      <c r="AB41" s="79"/>
      <c r="AC41" s="643">
        <f>'別紙2（太陽光発電設備）'!G26</f>
        <v>0</v>
      </c>
      <c r="AD41" s="644"/>
      <c r="AE41" s="644"/>
      <c r="AF41" s="644"/>
      <c r="AG41" s="644"/>
      <c r="AH41" s="644"/>
      <c r="AI41" s="645"/>
      <c r="AJ41" s="62" t="s">
        <v>79</v>
      </c>
      <c r="AK41" s="50"/>
      <c r="AL41" s="4"/>
    </row>
    <row r="42" spans="1:38">
      <c r="A42" s="29"/>
      <c r="B42" s="44"/>
      <c r="C42" s="77"/>
      <c r="D42" s="45" t="s">
        <v>98</v>
      </c>
      <c r="E42" s="47"/>
      <c r="F42" s="47"/>
      <c r="G42" s="47"/>
      <c r="H42" s="47"/>
      <c r="I42" s="47"/>
      <c r="J42" s="47"/>
      <c r="K42" s="47"/>
      <c r="L42" s="47"/>
      <c r="M42" s="47"/>
      <c r="N42" s="47"/>
      <c r="O42" s="47"/>
      <c r="P42" s="47"/>
      <c r="Q42" s="47"/>
      <c r="R42" s="47"/>
      <c r="S42" s="47"/>
      <c r="T42" s="47"/>
      <c r="U42" s="47"/>
      <c r="V42" s="47"/>
      <c r="W42" s="47"/>
      <c r="X42" s="47"/>
      <c r="Y42" s="80" t="s">
        <v>99</v>
      </c>
      <c r="Z42" s="47"/>
      <c r="AA42" s="47"/>
      <c r="AB42" s="48"/>
      <c r="AC42" s="81" t="s">
        <v>100</v>
      </c>
      <c r="AD42" s="646"/>
      <c r="AE42" s="646"/>
      <c r="AF42" s="646"/>
      <c r="AG42" s="646"/>
      <c r="AH42" s="646"/>
      <c r="AI42" s="82" t="s">
        <v>101</v>
      </c>
      <c r="AJ42" s="3"/>
      <c r="AK42" s="50"/>
      <c r="AL42" s="4"/>
    </row>
    <row r="43" spans="1:38">
      <c r="A43" s="29"/>
      <c r="B43" s="44"/>
      <c r="C43" s="77"/>
      <c r="D43" s="83" t="s">
        <v>102</v>
      </c>
      <c r="E43" s="84"/>
      <c r="F43" s="85"/>
      <c r="G43" s="85"/>
      <c r="H43" s="85"/>
      <c r="I43" s="85"/>
      <c r="J43" s="85"/>
      <c r="K43" s="85"/>
      <c r="L43" s="85"/>
      <c r="M43" s="85"/>
      <c r="N43" s="85"/>
      <c r="O43" s="85"/>
      <c r="P43" s="85"/>
      <c r="Q43" s="85"/>
      <c r="R43" s="85"/>
      <c r="S43" s="85"/>
      <c r="T43" s="85"/>
      <c r="U43" s="85"/>
      <c r="V43" s="85"/>
      <c r="W43" s="85"/>
      <c r="X43" s="85"/>
      <c r="Y43" s="84" t="s">
        <v>103</v>
      </c>
      <c r="Z43" s="85"/>
      <c r="AA43" s="85"/>
      <c r="AB43" s="86"/>
      <c r="AC43" s="647"/>
      <c r="AD43" s="648"/>
      <c r="AE43" s="648"/>
      <c r="AF43" s="648"/>
      <c r="AG43" s="648"/>
      <c r="AH43" s="648"/>
      <c r="AI43" s="649"/>
      <c r="AJ43" s="3" t="s">
        <v>79</v>
      </c>
      <c r="AK43" s="50"/>
      <c r="AL43" s="4"/>
    </row>
    <row r="44" spans="1:38">
      <c r="A44" s="29"/>
      <c r="B44" s="44"/>
      <c r="C44" s="77"/>
      <c r="D44" s="78" t="s">
        <v>104</v>
      </c>
      <c r="E44" s="35"/>
      <c r="F44" s="35"/>
      <c r="G44" s="35"/>
      <c r="H44" s="35"/>
      <c r="I44" s="35"/>
      <c r="J44" s="35"/>
      <c r="K44" s="35"/>
      <c r="L44" s="35"/>
      <c r="M44" s="35"/>
      <c r="N44" s="35"/>
      <c r="O44" s="35"/>
      <c r="P44" s="35"/>
      <c r="Q44" s="35"/>
      <c r="R44" s="35"/>
      <c r="S44" s="35"/>
      <c r="T44" s="35"/>
      <c r="U44" s="35"/>
      <c r="V44" s="35"/>
      <c r="W44" s="35"/>
      <c r="X44" s="35"/>
      <c r="Y44" s="35"/>
      <c r="Z44" s="35"/>
      <c r="AA44" s="35"/>
      <c r="AB44" s="79"/>
      <c r="AC44" s="627">
        <f>ROUNDDOWN(AC41*2/3,-3)</f>
        <v>0</v>
      </c>
      <c r="AD44" s="628"/>
      <c r="AE44" s="628"/>
      <c r="AF44" s="628"/>
      <c r="AG44" s="628"/>
      <c r="AH44" s="628"/>
      <c r="AI44" s="629"/>
      <c r="AJ44" s="3" t="s">
        <v>79</v>
      </c>
      <c r="AK44" s="50"/>
      <c r="AL44" s="4"/>
    </row>
    <row r="45" spans="1:38" ht="19.5" thickBot="1">
      <c r="A45" s="29"/>
      <c r="B45" s="44"/>
      <c r="C45" s="77"/>
      <c r="D45" s="78" t="s">
        <v>105</v>
      </c>
      <c r="E45" s="35"/>
      <c r="F45" s="35"/>
      <c r="G45" s="35"/>
      <c r="H45" s="35"/>
      <c r="I45" s="35"/>
      <c r="J45" s="35"/>
      <c r="K45" s="35"/>
      <c r="L45" s="35"/>
      <c r="M45" s="35"/>
      <c r="N45" s="35"/>
      <c r="O45" s="35"/>
      <c r="P45" s="35"/>
      <c r="Q45" s="35"/>
      <c r="R45" s="35"/>
      <c r="S45" s="35"/>
      <c r="T45" s="35"/>
      <c r="U45" s="35"/>
      <c r="V45" s="35"/>
      <c r="W45" s="35"/>
      <c r="X45" s="35"/>
      <c r="Y45" s="35"/>
      <c r="Z45" s="35"/>
      <c r="AA45" s="35"/>
      <c r="AB45" s="79"/>
      <c r="AC45" s="630">
        <f>ROUNDDOWN(AC41-AC43,-3)</f>
        <v>0</v>
      </c>
      <c r="AD45" s="631"/>
      <c r="AE45" s="631"/>
      <c r="AF45" s="631"/>
      <c r="AG45" s="631"/>
      <c r="AH45" s="631"/>
      <c r="AI45" s="632"/>
      <c r="AJ45" s="3" t="s">
        <v>79</v>
      </c>
      <c r="AK45" s="50"/>
      <c r="AL45" s="4"/>
    </row>
    <row r="46" spans="1:38" ht="19.5" thickBot="1">
      <c r="A46" s="29"/>
      <c r="B46" s="44"/>
      <c r="C46" s="87"/>
      <c r="D46" s="88" t="s">
        <v>106</v>
      </c>
      <c r="E46" s="35"/>
      <c r="F46" s="35"/>
      <c r="G46" s="35"/>
      <c r="H46" s="89"/>
      <c r="I46" s="35"/>
      <c r="J46" s="35"/>
      <c r="K46" s="35"/>
      <c r="L46" s="35"/>
      <c r="M46" s="35"/>
      <c r="N46" s="35"/>
      <c r="O46" s="35"/>
      <c r="P46" s="35"/>
      <c r="Q46" s="35"/>
      <c r="R46" s="35"/>
      <c r="S46" s="35"/>
      <c r="T46" s="35"/>
      <c r="U46" s="35"/>
      <c r="V46" s="35"/>
      <c r="W46" s="35"/>
      <c r="X46" s="35"/>
      <c r="Y46" s="35"/>
      <c r="Z46" s="35"/>
      <c r="AA46" s="35"/>
      <c r="AB46" s="35"/>
      <c r="AC46" s="633">
        <f>MIN(AC44:AI45)</f>
        <v>0</v>
      </c>
      <c r="AD46" s="634"/>
      <c r="AE46" s="634"/>
      <c r="AF46" s="634"/>
      <c r="AG46" s="634"/>
      <c r="AH46" s="634"/>
      <c r="AI46" s="635"/>
      <c r="AJ46" s="85" t="s">
        <v>79</v>
      </c>
      <c r="AK46" s="86"/>
      <c r="AL46" s="4"/>
    </row>
    <row r="47" spans="1:38">
      <c r="A47" s="29"/>
      <c r="B47" s="44"/>
      <c r="C47" s="49" t="s">
        <v>107</v>
      </c>
      <c r="D47" s="36"/>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48"/>
      <c r="AL47" s="4"/>
    </row>
    <row r="48" spans="1:38">
      <c r="A48" s="29"/>
      <c r="B48" s="58"/>
      <c r="C48" s="90"/>
      <c r="D48" s="91" t="s">
        <v>108</v>
      </c>
      <c r="E48" s="47"/>
      <c r="F48" s="47"/>
      <c r="G48" s="47"/>
      <c r="H48" s="47"/>
      <c r="I48" s="47"/>
      <c r="J48" s="47"/>
      <c r="K48" s="47"/>
      <c r="L48" s="47"/>
      <c r="M48" s="47"/>
      <c r="N48" s="47"/>
      <c r="O48" s="47"/>
      <c r="P48" s="47"/>
      <c r="Q48" s="47"/>
      <c r="R48" s="47"/>
      <c r="S48" s="47"/>
      <c r="T48" s="47"/>
      <c r="U48" s="47"/>
      <c r="V48" s="47"/>
      <c r="W48" s="47"/>
      <c r="X48" s="47"/>
      <c r="Y48" s="47"/>
      <c r="Z48" s="47"/>
      <c r="AA48" s="47"/>
      <c r="AB48" s="47"/>
      <c r="AC48" s="636"/>
      <c r="AD48" s="637"/>
      <c r="AE48" s="637"/>
      <c r="AF48" s="637"/>
      <c r="AG48" s="637"/>
      <c r="AH48" s="637"/>
      <c r="AI48" s="638"/>
      <c r="AJ48" s="47" t="s">
        <v>109</v>
      </c>
      <c r="AK48" s="48"/>
      <c r="AL48" s="4"/>
    </row>
    <row r="49" spans="1:40">
      <c r="A49" s="29"/>
      <c r="B49" s="58"/>
      <c r="C49" s="90"/>
      <c r="D49" s="3" t="s">
        <v>110</v>
      </c>
      <c r="E49" s="3"/>
      <c r="F49" s="3"/>
      <c r="G49" s="3"/>
      <c r="H49" s="3"/>
      <c r="I49" s="3"/>
      <c r="J49" s="3"/>
      <c r="K49" s="3"/>
      <c r="L49" s="3"/>
      <c r="M49" s="3"/>
      <c r="N49" s="3"/>
      <c r="O49" s="3"/>
      <c r="P49" s="3"/>
      <c r="Q49" s="3"/>
      <c r="R49" s="3"/>
      <c r="S49" s="3"/>
      <c r="T49" s="3"/>
      <c r="U49" s="3"/>
      <c r="V49" s="3"/>
      <c r="W49" s="3"/>
      <c r="X49" s="3"/>
      <c r="Y49" s="3"/>
      <c r="Z49" s="3"/>
      <c r="AA49" s="3"/>
      <c r="AB49" s="3"/>
      <c r="AC49" s="636"/>
      <c r="AD49" s="637"/>
      <c r="AE49" s="637"/>
      <c r="AF49" s="637"/>
      <c r="AG49" s="637"/>
      <c r="AH49" s="637"/>
      <c r="AI49" s="638"/>
      <c r="AJ49" s="62" t="s">
        <v>109</v>
      </c>
      <c r="AK49" s="50"/>
      <c r="AL49" s="4"/>
    </row>
    <row r="50" spans="1:40">
      <c r="A50" s="29"/>
      <c r="B50" s="58"/>
      <c r="C50" s="90"/>
      <c r="D50" s="31"/>
      <c r="E50" s="57" t="s">
        <v>35</v>
      </c>
      <c r="F50" s="57" t="s">
        <v>111</v>
      </c>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50"/>
      <c r="AL50" s="4"/>
    </row>
    <row r="51" spans="1:40">
      <c r="A51" s="29"/>
      <c r="B51" s="58"/>
      <c r="C51" s="90"/>
      <c r="D51" s="91" t="s">
        <v>112</v>
      </c>
      <c r="E51" s="47"/>
      <c r="F51" s="47"/>
      <c r="G51" s="47"/>
      <c r="H51" s="47"/>
      <c r="I51" s="47"/>
      <c r="J51" s="47"/>
      <c r="K51" s="47"/>
      <c r="L51" s="47"/>
      <c r="M51" s="47"/>
      <c r="N51" s="47"/>
      <c r="O51" s="47"/>
      <c r="P51" s="47"/>
      <c r="Q51" s="47"/>
      <c r="R51" s="47"/>
      <c r="S51" s="47"/>
      <c r="T51" s="47"/>
      <c r="U51" s="47"/>
      <c r="V51" s="47"/>
      <c r="W51" s="47"/>
      <c r="X51" s="47"/>
      <c r="Y51" s="47"/>
      <c r="Z51" s="47"/>
      <c r="AA51" s="47"/>
      <c r="AB51" s="48"/>
      <c r="AC51" s="92" t="s">
        <v>40</v>
      </c>
      <c r="AD51" s="639" t="s">
        <v>113</v>
      </c>
      <c r="AE51" s="639"/>
      <c r="AF51" s="639"/>
      <c r="AG51" s="639"/>
      <c r="AH51" s="639"/>
      <c r="AI51" s="640"/>
      <c r="AJ51" s="47"/>
      <c r="AK51" s="48"/>
      <c r="AL51" s="4"/>
    </row>
    <row r="52" spans="1:40">
      <c r="A52" s="29"/>
      <c r="B52" s="58"/>
      <c r="C52" s="90"/>
      <c r="D52" s="62"/>
      <c r="E52" s="29"/>
      <c r="F52" s="29"/>
      <c r="G52" s="3"/>
      <c r="H52" s="3"/>
      <c r="I52" s="3"/>
      <c r="J52" s="3"/>
      <c r="K52" s="3"/>
      <c r="L52" s="3"/>
      <c r="M52" s="3"/>
      <c r="N52" s="3"/>
      <c r="O52" s="3"/>
      <c r="P52" s="3"/>
      <c r="Q52" s="3"/>
      <c r="R52" s="3"/>
      <c r="S52" s="3"/>
      <c r="T52" s="3"/>
      <c r="U52" s="3"/>
      <c r="V52" s="3"/>
      <c r="W52" s="3"/>
      <c r="X52" s="3"/>
      <c r="Y52" s="3"/>
      <c r="Z52" s="3"/>
      <c r="AA52" s="3"/>
      <c r="AB52" s="50"/>
      <c r="AC52" s="92" t="s">
        <v>40</v>
      </c>
      <c r="AD52" s="639" t="s">
        <v>114</v>
      </c>
      <c r="AE52" s="639"/>
      <c r="AF52" s="639"/>
      <c r="AG52" s="639"/>
      <c r="AH52" s="639"/>
      <c r="AI52" s="640"/>
      <c r="AJ52" s="3"/>
      <c r="AK52" s="50"/>
      <c r="AL52" s="4"/>
    </row>
    <row r="53" spans="1:40">
      <c r="A53" s="29"/>
      <c r="B53" s="58"/>
      <c r="C53" s="62"/>
      <c r="D53" s="91" t="s">
        <v>115</v>
      </c>
      <c r="E53" s="47"/>
      <c r="F53" s="47"/>
      <c r="G53" s="47"/>
      <c r="H53" s="47"/>
      <c r="I53" s="47"/>
      <c r="J53" s="47"/>
      <c r="K53" s="47"/>
      <c r="L53" s="47"/>
      <c r="M53" s="47"/>
      <c r="N53" s="47"/>
      <c r="O53" s="47"/>
      <c r="P53" s="47"/>
      <c r="Q53" s="47"/>
      <c r="R53" s="47"/>
      <c r="S53" s="47"/>
      <c r="T53" s="47"/>
      <c r="U53" s="47"/>
      <c r="V53" s="47"/>
      <c r="W53" s="47"/>
      <c r="X53" s="47"/>
      <c r="Y53" s="47"/>
      <c r="Z53" s="47"/>
      <c r="AA53" s="47"/>
      <c r="AB53" s="47"/>
      <c r="AC53" s="661"/>
      <c r="AD53" s="662"/>
      <c r="AE53" s="662"/>
      <c r="AF53" s="662"/>
      <c r="AG53" s="662"/>
      <c r="AH53" s="662"/>
      <c r="AI53" s="663"/>
      <c r="AJ53" s="79" t="s">
        <v>86</v>
      </c>
      <c r="AK53" s="79"/>
      <c r="AL53" s="4"/>
    </row>
    <row r="54" spans="1:40">
      <c r="A54" s="29"/>
      <c r="B54" s="58"/>
      <c r="C54" s="62"/>
      <c r="D54" s="91" t="s">
        <v>116</v>
      </c>
      <c r="E54" s="47"/>
      <c r="F54" s="47"/>
      <c r="G54" s="47"/>
      <c r="H54" s="47"/>
      <c r="I54" s="47"/>
      <c r="J54" s="47"/>
      <c r="K54" s="47"/>
      <c r="L54" s="47"/>
      <c r="M54" s="47"/>
      <c r="N54" s="47"/>
      <c r="O54" s="47"/>
      <c r="P54" s="47"/>
      <c r="Q54" s="47"/>
      <c r="R54" s="47"/>
      <c r="S54" s="47"/>
      <c r="T54" s="47"/>
      <c r="U54" s="47"/>
      <c r="V54" s="47"/>
      <c r="W54" s="47"/>
      <c r="X54" s="47"/>
      <c r="Y54" s="47"/>
      <c r="Z54" s="47"/>
      <c r="AA54" s="47"/>
      <c r="AB54" s="47"/>
      <c r="AC54" s="661"/>
      <c r="AD54" s="662"/>
      <c r="AE54" s="662"/>
      <c r="AF54" s="662"/>
      <c r="AG54" s="662"/>
      <c r="AH54" s="662"/>
      <c r="AI54" s="663"/>
      <c r="AJ54" s="48" t="s">
        <v>86</v>
      </c>
      <c r="AK54" s="48"/>
      <c r="AL54" s="4"/>
      <c r="AN54" s="5" t="s">
        <v>117</v>
      </c>
    </row>
    <row r="55" spans="1:40">
      <c r="A55" s="29"/>
      <c r="B55" s="58"/>
      <c r="C55" s="62"/>
      <c r="D55" s="91" t="s">
        <v>118</v>
      </c>
      <c r="E55" s="93"/>
      <c r="F55" s="93"/>
      <c r="G55" s="47"/>
      <c r="H55" s="47"/>
      <c r="I55" s="47"/>
      <c r="J55" s="47"/>
      <c r="K55" s="47"/>
      <c r="L55" s="47"/>
      <c r="M55" s="47"/>
      <c r="N55" s="47"/>
      <c r="O55" s="47"/>
      <c r="P55" s="47"/>
      <c r="Q55" s="47"/>
      <c r="R55" s="47"/>
      <c r="S55" s="47"/>
      <c r="T55" s="47"/>
      <c r="U55" s="47"/>
      <c r="V55" s="47"/>
      <c r="W55" s="47"/>
      <c r="X55" s="47"/>
      <c r="Y55" s="47"/>
      <c r="Z55" s="47"/>
      <c r="AA55" s="47"/>
      <c r="AB55" s="47"/>
      <c r="AC55" s="647"/>
      <c r="AD55" s="648"/>
      <c r="AE55" s="648"/>
      <c r="AF55" s="648"/>
      <c r="AG55" s="648"/>
      <c r="AH55" s="648"/>
      <c r="AI55" s="649"/>
      <c r="AJ55" s="48" t="s">
        <v>86</v>
      </c>
      <c r="AK55" s="48"/>
      <c r="AL55" s="4"/>
    </row>
    <row r="56" spans="1:40">
      <c r="A56" s="29"/>
      <c r="B56" s="58"/>
      <c r="C56" s="90"/>
      <c r="D56" s="91" t="s">
        <v>119</v>
      </c>
      <c r="E56" s="47"/>
      <c r="F56" s="47"/>
      <c r="G56" s="47"/>
      <c r="H56" s="47"/>
      <c r="I56" s="47"/>
      <c r="J56" s="47"/>
      <c r="K56" s="47"/>
      <c r="L56" s="47"/>
      <c r="M56" s="47"/>
      <c r="N56" s="47"/>
      <c r="O56" s="47"/>
      <c r="P56" s="47"/>
      <c r="Q56" s="47"/>
      <c r="R56" s="47"/>
      <c r="S56" s="47"/>
      <c r="T56" s="47"/>
      <c r="U56" s="47"/>
      <c r="V56" s="47"/>
      <c r="W56" s="47"/>
      <c r="X56" s="47"/>
      <c r="Y56" s="47"/>
      <c r="Z56" s="47"/>
      <c r="AA56" s="47"/>
      <c r="AB56" s="47"/>
      <c r="AC56" s="664" t="str">
        <f>IFERROR(ROUNDDOWN(AC54/AC53*100,1),"")</f>
        <v/>
      </c>
      <c r="AD56" s="665"/>
      <c r="AE56" s="665"/>
      <c r="AF56" s="665"/>
      <c r="AG56" s="665"/>
      <c r="AH56" s="665"/>
      <c r="AI56" s="666"/>
      <c r="AJ56" s="47" t="s">
        <v>120</v>
      </c>
      <c r="AK56" s="48"/>
      <c r="AL56" s="4"/>
    </row>
    <row r="57" spans="1:40" ht="15.75" customHeight="1">
      <c r="A57" s="29"/>
      <c r="B57" s="58"/>
      <c r="C57" s="90"/>
      <c r="D57" s="94"/>
      <c r="E57" s="57" t="s">
        <v>35</v>
      </c>
      <c r="F57" s="613" t="s">
        <v>121</v>
      </c>
      <c r="G57" s="613"/>
      <c r="H57" s="613"/>
      <c r="I57" s="613"/>
      <c r="J57" s="613"/>
      <c r="K57" s="613"/>
      <c r="L57" s="613"/>
      <c r="M57" s="613"/>
      <c r="N57" s="613"/>
      <c r="O57" s="613"/>
      <c r="P57" s="613"/>
      <c r="Q57" s="613"/>
      <c r="R57" s="613"/>
      <c r="S57" s="613"/>
      <c r="T57" s="613"/>
      <c r="U57" s="613"/>
      <c r="V57" s="613"/>
      <c r="W57" s="613"/>
      <c r="X57" s="613"/>
      <c r="Y57" s="613"/>
      <c r="Z57" s="613"/>
      <c r="AA57" s="613"/>
      <c r="AB57" s="613"/>
      <c r="AC57" s="613"/>
      <c r="AD57" s="613"/>
      <c r="AE57" s="613"/>
      <c r="AF57" s="613"/>
      <c r="AG57" s="613"/>
      <c r="AH57" s="613"/>
      <c r="AI57" s="613"/>
      <c r="AJ57" s="613"/>
      <c r="AK57" s="614"/>
      <c r="AL57" s="4"/>
    </row>
    <row r="58" spans="1:40" ht="15.75" customHeight="1">
      <c r="A58" s="29"/>
      <c r="B58" s="58"/>
      <c r="C58" s="62"/>
      <c r="D58" s="91" t="s">
        <v>122</v>
      </c>
      <c r="E58" s="93"/>
      <c r="F58" s="93"/>
      <c r="G58" s="47"/>
      <c r="H58" s="47"/>
      <c r="I58" s="47"/>
      <c r="J58" s="47"/>
      <c r="K58" s="47"/>
      <c r="L58" s="47"/>
      <c r="M58" s="47"/>
      <c r="N58" s="47"/>
      <c r="O58" s="47"/>
      <c r="P58" s="47"/>
      <c r="Q58" s="47"/>
      <c r="R58" s="47"/>
      <c r="S58" s="47"/>
      <c r="T58" s="47"/>
      <c r="U58" s="47"/>
      <c r="V58" s="47"/>
      <c r="W58" s="47"/>
      <c r="X58" s="47"/>
      <c r="Y58" s="47"/>
      <c r="Z58" s="47"/>
      <c r="AA58" s="47"/>
      <c r="AB58" s="95"/>
      <c r="AC58" s="650" t="str">
        <f>IFERROR(ROUNDDOWN(AC55/AC53*100,1),"")</f>
        <v/>
      </c>
      <c r="AD58" s="651"/>
      <c r="AE58" s="651"/>
      <c r="AF58" s="651"/>
      <c r="AG58" s="651"/>
      <c r="AH58" s="651"/>
      <c r="AI58" s="652"/>
      <c r="AJ58" s="47" t="s">
        <v>120</v>
      </c>
      <c r="AK58" s="48"/>
      <c r="AL58" s="4"/>
    </row>
    <row r="59" spans="1:40" ht="15.75" customHeight="1">
      <c r="A59" s="29"/>
      <c r="B59" s="58"/>
      <c r="C59" s="62"/>
      <c r="D59" s="62"/>
      <c r="E59" s="57" t="s">
        <v>35</v>
      </c>
      <c r="F59" s="57" t="s">
        <v>123</v>
      </c>
      <c r="G59" s="3"/>
      <c r="H59" s="3"/>
      <c r="I59" s="3"/>
      <c r="J59" s="3"/>
      <c r="K59" s="3"/>
      <c r="L59" s="3"/>
      <c r="M59" s="3"/>
      <c r="N59" s="3"/>
      <c r="O59" s="3"/>
      <c r="P59" s="3"/>
      <c r="Q59" s="3"/>
      <c r="R59" s="3"/>
      <c r="S59" s="3"/>
      <c r="T59" s="3"/>
      <c r="U59" s="3"/>
      <c r="V59" s="3"/>
      <c r="W59" s="3"/>
      <c r="X59" s="3"/>
      <c r="Y59" s="3"/>
      <c r="Z59" s="3"/>
      <c r="AA59" s="3"/>
      <c r="AB59" s="96"/>
      <c r="AC59" s="97"/>
      <c r="AD59" s="97"/>
      <c r="AE59" s="97"/>
      <c r="AF59" s="97"/>
      <c r="AG59" s="97"/>
      <c r="AH59" s="97"/>
      <c r="AI59" s="97"/>
      <c r="AJ59" s="3"/>
      <c r="AK59" s="50"/>
      <c r="AL59" s="4"/>
    </row>
    <row r="60" spans="1:40" ht="15.75" customHeight="1">
      <c r="A60" s="29"/>
      <c r="B60" s="58"/>
      <c r="C60" s="62"/>
      <c r="D60" s="98"/>
      <c r="E60" s="61" t="s">
        <v>35</v>
      </c>
      <c r="F60" s="61" t="s">
        <v>124</v>
      </c>
      <c r="G60" s="85"/>
      <c r="H60" s="85"/>
      <c r="I60" s="85"/>
      <c r="J60" s="85"/>
      <c r="K60" s="85"/>
      <c r="L60" s="85"/>
      <c r="M60" s="85"/>
      <c r="N60" s="85"/>
      <c r="O60" s="85"/>
      <c r="P60" s="85"/>
      <c r="Q60" s="85"/>
      <c r="R60" s="85"/>
      <c r="S60" s="85"/>
      <c r="T60" s="85"/>
      <c r="U60" s="85"/>
      <c r="V60" s="85"/>
      <c r="W60" s="85"/>
      <c r="X60" s="85"/>
      <c r="Y60" s="85"/>
      <c r="Z60" s="85"/>
      <c r="AA60" s="85"/>
      <c r="AB60" s="99"/>
      <c r="AC60" s="85"/>
      <c r="AD60" s="85"/>
      <c r="AE60" s="85"/>
      <c r="AF60" s="85"/>
      <c r="AG60" s="85"/>
      <c r="AH60" s="85"/>
      <c r="AI60" s="85"/>
      <c r="AJ60" s="85"/>
      <c r="AK60" s="86"/>
      <c r="AL60" s="4"/>
    </row>
    <row r="61" spans="1:40">
      <c r="A61" s="29"/>
      <c r="B61" s="58"/>
      <c r="C61" s="62"/>
      <c r="D61" s="91" t="s">
        <v>125</v>
      </c>
      <c r="E61" s="47"/>
      <c r="F61" s="47"/>
      <c r="G61" s="47"/>
      <c r="H61" s="47"/>
      <c r="I61" s="47"/>
      <c r="J61" s="47"/>
      <c r="K61" s="47"/>
      <c r="L61" s="47"/>
      <c r="M61" s="47"/>
      <c r="N61" s="47"/>
      <c r="O61" s="47"/>
      <c r="P61" s="47"/>
      <c r="Q61" s="47"/>
      <c r="R61" s="47"/>
      <c r="S61" s="47"/>
      <c r="T61" s="47"/>
      <c r="U61" s="47"/>
      <c r="V61" s="47"/>
      <c r="W61" s="47"/>
      <c r="X61" s="47"/>
      <c r="Y61" s="47"/>
      <c r="Z61" s="47"/>
      <c r="AA61" s="47"/>
      <c r="AB61" s="47"/>
      <c r="AC61" s="100" t="s">
        <v>92</v>
      </c>
      <c r="AD61" s="653" t="s">
        <v>126</v>
      </c>
      <c r="AE61" s="653"/>
      <c r="AF61" s="653"/>
      <c r="AG61" s="653"/>
      <c r="AH61" s="653"/>
      <c r="AI61" s="653"/>
      <c r="AJ61" s="653"/>
      <c r="AK61" s="654"/>
      <c r="AL61" s="4"/>
    </row>
    <row r="62" spans="1:40">
      <c r="A62" s="29"/>
      <c r="B62" s="58"/>
      <c r="C62" s="62"/>
      <c r="D62" s="62"/>
      <c r="E62" s="3"/>
      <c r="F62" s="3"/>
      <c r="G62" s="3"/>
      <c r="H62" s="1"/>
      <c r="I62" s="3"/>
      <c r="J62" s="3"/>
      <c r="K62" s="3"/>
      <c r="L62" s="3"/>
      <c r="M62" s="3"/>
      <c r="N62" s="3"/>
      <c r="O62" s="3"/>
      <c r="P62" s="3"/>
      <c r="Q62" s="3"/>
      <c r="R62" s="3"/>
      <c r="S62" s="3"/>
      <c r="T62" s="3"/>
      <c r="U62" s="3"/>
      <c r="V62" s="3"/>
      <c r="W62" s="3"/>
      <c r="X62" s="3"/>
      <c r="Y62" s="3"/>
      <c r="Z62" s="3"/>
      <c r="AA62" s="3"/>
      <c r="AB62" s="3"/>
      <c r="AC62" s="100" t="s">
        <v>92</v>
      </c>
      <c r="AD62" s="653" t="s">
        <v>127</v>
      </c>
      <c r="AE62" s="653"/>
      <c r="AF62" s="653"/>
      <c r="AG62" s="653"/>
      <c r="AH62" s="653"/>
      <c r="AI62" s="653"/>
      <c r="AJ62" s="653"/>
      <c r="AK62" s="654"/>
      <c r="AL62" s="4"/>
    </row>
    <row r="63" spans="1:40">
      <c r="A63" s="29"/>
      <c r="B63" s="58"/>
      <c r="C63" s="62"/>
      <c r="D63" s="98"/>
      <c r="E63" s="85"/>
      <c r="F63" s="85"/>
      <c r="G63" s="85"/>
      <c r="H63" s="101"/>
      <c r="I63" s="85"/>
      <c r="J63" s="85"/>
      <c r="K63" s="85"/>
      <c r="L63" s="85"/>
      <c r="M63" s="85"/>
      <c r="N63" s="85"/>
      <c r="O63" s="85"/>
      <c r="P63" s="85"/>
      <c r="Q63" s="85"/>
      <c r="R63" s="85"/>
      <c r="S63" s="85"/>
      <c r="T63" s="85"/>
      <c r="U63" s="85"/>
      <c r="V63" s="85"/>
      <c r="W63" s="85"/>
      <c r="X63" s="85"/>
      <c r="Y63" s="85"/>
      <c r="Z63" s="85"/>
      <c r="AA63" s="85"/>
      <c r="AB63" s="85"/>
      <c r="AC63" s="100" t="s">
        <v>92</v>
      </c>
      <c r="AD63" s="653" t="s">
        <v>128</v>
      </c>
      <c r="AE63" s="653"/>
      <c r="AF63" s="653"/>
      <c r="AG63" s="653"/>
      <c r="AH63" s="653"/>
      <c r="AI63" s="653"/>
      <c r="AJ63" s="653"/>
      <c r="AK63" s="654"/>
      <c r="AL63" s="4"/>
    </row>
    <row r="64" spans="1:40">
      <c r="A64" s="29"/>
      <c r="B64" s="58"/>
      <c r="C64" s="90"/>
      <c r="D64" s="91" t="s">
        <v>129</v>
      </c>
      <c r="E64" s="47"/>
      <c r="F64" s="47"/>
      <c r="G64" s="47"/>
      <c r="H64" s="47"/>
      <c r="I64" s="47"/>
      <c r="J64" s="47"/>
      <c r="K64" s="47"/>
      <c r="L64" s="47"/>
      <c r="M64" s="47"/>
      <c r="N64" s="47"/>
      <c r="O64" s="47"/>
      <c r="P64" s="47"/>
      <c r="Q64" s="47"/>
      <c r="R64" s="47"/>
      <c r="S64" s="47"/>
      <c r="T64" s="47"/>
      <c r="U64" s="47"/>
      <c r="V64" s="47"/>
      <c r="W64" s="47"/>
      <c r="X64" s="47"/>
      <c r="Y64" s="47"/>
      <c r="Z64" s="47"/>
      <c r="AA64" s="47"/>
      <c r="AB64" s="47"/>
      <c r="AC64" s="655"/>
      <c r="AD64" s="656"/>
      <c r="AE64" s="656"/>
      <c r="AF64" s="656"/>
      <c r="AG64" s="656"/>
      <c r="AH64" s="657"/>
      <c r="AI64" s="658" t="s">
        <v>130</v>
      </c>
      <c r="AJ64" s="659"/>
      <c r="AK64" s="660"/>
      <c r="AL64" s="4"/>
    </row>
    <row r="65" spans="1:38">
      <c r="A65" s="29"/>
      <c r="B65" s="58"/>
      <c r="C65" s="90"/>
      <c r="D65" s="56" t="s">
        <v>131</v>
      </c>
      <c r="E65" s="63"/>
      <c r="F65" s="63"/>
      <c r="G65" s="63"/>
      <c r="H65" s="6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50"/>
      <c r="AL65" s="4"/>
    </row>
    <row r="66" spans="1:38">
      <c r="A66" s="29"/>
      <c r="B66" s="58"/>
      <c r="C66" s="91" t="s">
        <v>90</v>
      </c>
      <c r="D66" s="47"/>
      <c r="E66" s="102"/>
      <c r="F66" s="102"/>
      <c r="G66" s="102"/>
      <c r="H66" s="102"/>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8"/>
      <c r="AL66" s="4"/>
    </row>
    <row r="67" spans="1:38" ht="12.75" customHeight="1">
      <c r="A67" s="29"/>
      <c r="B67" s="58"/>
      <c r="C67" s="56"/>
      <c r="D67" s="615" t="s">
        <v>132</v>
      </c>
      <c r="E67" s="615"/>
      <c r="F67" s="615"/>
      <c r="G67" s="615"/>
      <c r="H67" s="615"/>
      <c r="I67" s="615"/>
      <c r="J67" s="615"/>
      <c r="K67" s="615"/>
      <c r="L67" s="615"/>
      <c r="M67" s="615"/>
      <c r="N67" s="615"/>
      <c r="O67" s="615"/>
      <c r="P67" s="615"/>
      <c r="Q67" s="615"/>
      <c r="R67" s="615"/>
      <c r="S67" s="615"/>
      <c r="T67" s="615"/>
      <c r="U67" s="615"/>
      <c r="V67" s="615"/>
      <c r="W67" s="615"/>
      <c r="X67" s="615"/>
      <c r="Y67" s="615"/>
      <c r="Z67" s="615"/>
      <c r="AA67" s="615"/>
      <c r="AB67" s="615"/>
      <c r="AC67" s="615"/>
      <c r="AD67" s="615"/>
      <c r="AE67" s="615"/>
      <c r="AF67" s="615"/>
      <c r="AG67" s="615"/>
      <c r="AH67" s="615"/>
      <c r="AI67" s="615"/>
      <c r="AJ67" s="615"/>
      <c r="AK67" s="616"/>
      <c r="AL67" s="4"/>
    </row>
    <row r="68" spans="1:38" ht="15.75" customHeight="1">
      <c r="A68" s="29"/>
      <c r="B68" s="58"/>
      <c r="C68" s="62"/>
      <c r="D68" s="103" t="s">
        <v>40</v>
      </c>
      <c r="E68" s="674" t="s">
        <v>133</v>
      </c>
      <c r="F68" s="674"/>
      <c r="G68" s="674"/>
      <c r="H68" s="674"/>
      <c r="I68" s="674"/>
      <c r="J68" s="674"/>
      <c r="K68" s="674"/>
      <c r="L68" s="674"/>
      <c r="M68" s="674"/>
      <c r="N68" s="674"/>
      <c r="O68" s="674"/>
      <c r="P68" s="674"/>
      <c r="Q68" s="674"/>
      <c r="R68" s="674"/>
      <c r="S68" s="674"/>
      <c r="T68" s="674"/>
      <c r="U68" s="674"/>
      <c r="V68" s="674"/>
      <c r="W68" s="674"/>
      <c r="X68" s="674"/>
      <c r="Y68" s="674"/>
      <c r="Z68" s="674"/>
      <c r="AA68" s="674"/>
      <c r="AB68" s="674"/>
      <c r="AC68" s="674"/>
      <c r="AD68" s="674"/>
      <c r="AE68" s="674"/>
      <c r="AF68" s="674"/>
      <c r="AG68" s="674"/>
      <c r="AH68" s="674"/>
      <c r="AI68" s="674"/>
      <c r="AJ68" s="674"/>
      <c r="AK68" s="675"/>
      <c r="AL68" s="4"/>
    </row>
    <row r="69" spans="1:38" ht="12.75" customHeight="1">
      <c r="A69" s="29"/>
      <c r="B69" s="58"/>
      <c r="C69" s="62"/>
      <c r="D69" s="104"/>
      <c r="E69" s="59" t="s">
        <v>35</v>
      </c>
      <c r="F69" s="59" t="s">
        <v>134</v>
      </c>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50"/>
      <c r="AL69" s="4"/>
    </row>
    <row r="70" spans="1:38" ht="15" customHeight="1">
      <c r="A70" s="29"/>
      <c r="B70" s="58"/>
      <c r="C70" s="90"/>
      <c r="D70" s="103" t="s">
        <v>40</v>
      </c>
      <c r="E70" s="676" t="s">
        <v>135</v>
      </c>
      <c r="F70" s="676"/>
      <c r="G70" s="676"/>
      <c r="H70" s="676"/>
      <c r="I70" s="676"/>
      <c r="J70" s="676"/>
      <c r="K70" s="676"/>
      <c r="L70" s="676"/>
      <c r="M70" s="676"/>
      <c r="N70" s="676"/>
      <c r="O70" s="676"/>
      <c r="P70" s="676"/>
      <c r="Q70" s="676"/>
      <c r="R70" s="676"/>
      <c r="S70" s="676"/>
      <c r="T70" s="676"/>
      <c r="U70" s="676"/>
      <c r="V70" s="676"/>
      <c r="W70" s="676"/>
      <c r="X70" s="676"/>
      <c r="Y70" s="676"/>
      <c r="Z70" s="676"/>
      <c r="AA70" s="676"/>
      <c r="AB70" s="676"/>
      <c r="AC70" s="676"/>
      <c r="AD70" s="676"/>
      <c r="AE70" s="676"/>
      <c r="AF70" s="676"/>
      <c r="AG70" s="676"/>
      <c r="AH70" s="676"/>
      <c r="AI70" s="676"/>
      <c r="AJ70" s="676"/>
      <c r="AK70" s="677"/>
      <c r="AL70" s="4"/>
    </row>
    <row r="71" spans="1:38" ht="15" customHeight="1">
      <c r="A71" s="29"/>
      <c r="B71" s="58"/>
      <c r="C71" s="90"/>
      <c r="D71" s="104"/>
      <c r="E71" s="678"/>
      <c r="F71" s="678"/>
      <c r="G71" s="678"/>
      <c r="H71" s="678"/>
      <c r="I71" s="678"/>
      <c r="J71" s="678"/>
      <c r="K71" s="678"/>
      <c r="L71" s="678"/>
      <c r="M71" s="678"/>
      <c r="N71" s="678"/>
      <c r="O71" s="678"/>
      <c r="P71" s="678"/>
      <c r="Q71" s="678"/>
      <c r="R71" s="678"/>
      <c r="S71" s="678"/>
      <c r="T71" s="678"/>
      <c r="U71" s="678"/>
      <c r="V71" s="678"/>
      <c r="W71" s="678"/>
      <c r="X71" s="678"/>
      <c r="Y71" s="678"/>
      <c r="Z71" s="678"/>
      <c r="AA71" s="678"/>
      <c r="AB71" s="678"/>
      <c r="AC71" s="678"/>
      <c r="AD71" s="678"/>
      <c r="AE71" s="678"/>
      <c r="AF71" s="678"/>
      <c r="AG71" s="678"/>
      <c r="AH71" s="678"/>
      <c r="AI71" s="678"/>
      <c r="AJ71" s="678"/>
      <c r="AK71" s="679"/>
      <c r="AL71" s="4"/>
    </row>
    <row r="72" spans="1:38" ht="12.75" customHeight="1">
      <c r="A72" s="29"/>
      <c r="B72" s="58"/>
      <c r="C72" s="90"/>
      <c r="D72" s="104"/>
      <c r="E72" s="678"/>
      <c r="F72" s="678"/>
      <c r="G72" s="678"/>
      <c r="H72" s="678"/>
      <c r="I72" s="678"/>
      <c r="J72" s="678"/>
      <c r="K72" s="678"/>
      <c r="L72" s="678"/>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9"/>
      <c r="AL72" s="4"/>
    </row>
    <row r="73" spans="1:38" ht="7.5" customHeight="1">
      <c r="A73" s="29"/>
      <c r="B73" s="47"/>
      <c r="C73" s="47"/>
      <c r="D73" s="105"/>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4"/>
    </row>
    <row r="74" spans="1:38" ht="7.5" customHeight="1">
      <c r="A74" s="29"/>
      <c r="B74" s="85"/>
      <c r="C74" s="85"/>
      <c r="D74" s="107"/>
      <c r="E74" s="108"/>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4"/>
    </row>
    <row r="75" spans="1:38">
      <c r="A75" s="29"/>
      <c r="B75" s="40" t="s">
        <v>50</v>
      </c>
      <c r="C75" s="41"/>
      <c r="D75" s="41"/>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109"/>
      <c r="AL75" s="4"/>
    </row>
    <row r="76" spans="1:38">
      <c r="A76" s="29"/>
      <c r="B76" s="44"/>
      <c r="C76" s="45" t="s">
        <v>96</v>
      </c>
      <c r="D76" s="46"/>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8"/>
      <c r="AL76" s="4"/>
    </row>
    <row r="77" spans="1:38">
      <c r="A77" s="29"/>
      <c r="B77" s="44"/>
      <c r="C77" s="77"/>
      <c r="D77" s="78" t="s">
        <v>97</v>
      </c>
      <c r="E77" s="35"/>
      <c r="F77" s="35"/>
      <c r="G77" s="35"/>
      <c r="H77" s="35"/>
      <c r="I77" s="35"/>
      <c r="J77" s="35"/>
      <c r="K77" s="35"/>
      <c r="L77" s="35"/>
      <c r="M77" s="35"/>
      <c r="N77" s="35"/>
      <c r="O77" s="35"/>
      <c r="P77" s="35"/>
      <c r="Q77" s="35"/>
      <c r="R77" s="35"/>
      <c r="S77" s="35"/>
      <c r="T77" s="35"/>
      <c r="U77" s="35"/>
      <c r="V77" s="35"/>
      <c r="W77" s="35"/>
      <c r="X77" s="35"/>
      <c r="Y77" s="35"/>
      <c r="Z77" s="35"/>
      <c r="AA77" s="35"/>
      <c r="AB77" s="79"/>
      <c r="AC77" s="643">
        <f>'別紙2（蓄電池）'!G26</f>
        <v>0</v>
      </c>
      <c r="AD77" s="644"/>
      <c r="AE77" s="644"/>
      <c r="AF77" s="644"/>
      <c r="AG77" s="644"/>
      <c r="AH77" s="644"/>
      <c r="AI77" s="645"/>
      <c r="AJ77" s="62" t="s">
        <v>79</v>
      </c>
      <c r="AK77" s="50"/>
      <c r="AL77" s="4"/>
    </row>
    <row r="78" spans="1:38">
      <c r="A78" s="29"/>
      <c r="B78" s="44"/>
      <c r="C78" s="77"/>
      <c r="D78" s="45" t="s">
        <v>98</v>
      </c>
      <c r="E78" s="47"/>
      <c r="F78" s="47"/>
      <c r="G78" s="47"/>
      <c r="H78" s="47"/>
      <c r="I78" s="47"/>
      <c r="J78" s="47"/>
      <c r="K78" s="47"/>
      <c r="L78" s="47"/>
      <c r="M78" s="47"/>
      <c r="N78" s="47"/>
      <c r="O78" s="47"/>
      <c r="P78" s="47"/>
      <c r="Q78" s="47"/>
      <c r="R78" s="47"/>
      <c r="S78" s="47"/>
      <c r="T78" s="47"/>
      <c r="U78" s="47"/>
      <c r="V78" s="47"/>
      <c r="W78" s="47"/>
      <c r="X78" s="47"/>
      <c r="Y78" s="80" t="s">
        <v>99</v>
      </c>
      <c r="Z78" s="47"/>
      <c r="AA78" s="47"/>
      <c r="AB78" s="48"/>
      <c r="AC78" s="81" t="s">
        <v>100</v>
      </c>
      <c r="AD78" s="646"/>
      <c r="AE78" s="646"/>
      <c r="AF78" s="646"/>
      <c r="AG78" s="646"/>
      <c r="AH78" s="646"/>
      <c r="AI78" s="82" t="s">
        <v>101</v>
      </c>
      <c r="AJ78" s="3"/>
      <c r="AK78" s="50"/>
      <c r="AL78" s="4"/>
    </row>
    <row r="79" spans="1:38">
      <c r="A79" s="29"/>
      <c r="B79" s="44"/>
      <c r="C79" s="77"/>
      <c r="D79" s="83" t="s">
        <v>102</v>
      </c>
      <c r="E79" s="84"/>
      <c r="F79" s="85"/>
      <c r="G79" s="85"/>
      <c r="H79" s="85"/>
      <c r="I79" s="85"/>
      <c r="J79" s="85"/>
      <c r="K79" s="85"/>
      <c r="L79" s="85"/>
      <c r="M79" s="85"/>
      <c r="N79" s="85"/>
      <c r="O79" s="85"/>
      <c r="P79" s="85"/>
      <c r="Q79" s="85"/>
      <c r="R79" s="85"/>
      <c r="S79" s="85"/>
      <c r="T79" s="85"/>
      <c r="U79" s="85"/>
      <c r="V79" s="85"/>
      <c r="W79" s="85"/>
      <c r="X79" s="85"/>
      <c r="Y79" s="84" t="s">
        <v>103</v>
      </c>
      <c r="Z79" s="85"/>
      <c r="AA79" s="85"/>
      <c r="AB79" s="86"/>
      <c r="AC79" s="647"/>
      <c r="AD79" s="648"/>
      <c r="AE79" s="648"/>
      <c r="AF79" s="648"/>
      <c r="AG79" s="648"/>
      <c r="AH79" s="648"/>
      <c r="AI79" s="649"/>
      <c r="AJ79" s="3" t="s">
        <v>79</v>
      </c>
      <c r="AK79" s="50"/>
      <c r="AL79" s="4"/>
    </row>
    <row r="80" spans="1:38">
      <c r="A80" s="29"/>
      <c r="B80" s="44"/>
      <c r="C80" s="77"/>
      <c r="D80" s="78" t="s">
        <v>104</v>
      </c>
      <c r="E80" s="35"/>
      <c r="F80" s="35"/>
      <c r="G80" s="35"/>
      <c r="H80" s="35"/>
      <c r="I80" s="35"/>
      <c r="J80" s="35"/>
      <c r="K80" s="35"/>
      <c r="L80" s="35"/>
      <c r="M80" s="35"/>
      <c r="N80" s="35"/>
      <c r="O80" s="35"/>
      <c r="P80" s="35"/>
      <c r="Q80" s="35"/>
      <c r="R80" s="35"/>
      <c r="S80" s="35"/>
      <c r="T80" s="35"/>
      <c r="U80" s="35"/>
      <c r="V80" s="35"/>
      <c r="W80" s="35"/>
      <c r="X80" s="35"/>
      <c r="Y80" s="35"/>
      <c r="Z80" s="35"/>
      <c r="AA80" s="35"/>
      <c r="AB80" s="79"/>
      <c r="AC80" s="643">
        <f>ROUNDDOWN(AC77*2/3,-3)</f>
        <v>0</v>
      </c>
      <c r="AD80" s="644"/>
      <c r="AE80" s="644"/>
      <c r="AF80" s="644"/>
      <c r="AG80" s="644"/>
      <c r="AH80" s="644"/>
      <c r="AI80" s="645"/>
      <c r="AJ80" s="3" t="s">
        <v>79</v>
      </c>
      <c r="AK80" s="50"/>
      <c r="AL80" s="4"/>
    </row>
    <row r="81" spans="1:38" ht="19.5" thickBot="1">
      <c r="A81" s="29"/>
      <c r="B81" s="44"/>
      <c r="C81" s="77"/>
      <c r="D81" s="78" t="s">
        <v>105</v>
      </c>
      <c r="E81" s="35"/>
      <c r="F81" s="35"/>
      <c r="G81" s="35"/>
      <c r="H81" s="35"/>
      <c r="I81" s="35"/>
      <c r="J81" s="35"/>
      <c r="K81" s="35"/>
      <c r="L81" s="35"/>
      <c r="M81" s="35"/>
      <c r="N81" s="35"/>
      <c r="O81" s="35"/>
      <c r="P81" s="35"/>
      <c r="Q81" s="35"/>
      <c r="R81" s="35"/>
      <c r="S81" s="35"/>
      <c r="T81" s="35"/>
      <c r="U81" s="35"/>
      <c r="V81" s="35"/>
      <c r="W81" s="35"/>
      <c r="X81" s="35"/>
      <c r="Y81" s="35"/>
      <c r="Z81" s="35"/>
      <c r="AA81" s="35"/>
      <c r="AB81" s="79"/>
      <c r="AC81" s="667">
        <f>ROUNDDOWN(AC77-AC79,-3)</f>
        <v>0</v>
      </c>
      <c r="AD81" s="668"/>
      <c r="AE81" s="668"/>
      <c r="AF81" s="668"/>
      <c r="AG81" s="668"/>
      <c r="AH81" s="668"/>
      <c r="AI81" s="669"/>
      <c r="AJ81" s="3" t="s">
        <v>79</v>
      </c>
      <c r="AK81" s="50"/>
      <c r="AL81" s="4"/>
    </row>
    <row r="82" spans="1:38" ht="19.5" thickBot="1">
      <c r="A82" s="29"/>
      <c r="B82" s="44"/>
      <c r="C82" s="87"/>
      <c r="D82" s="88" t="s">
        <v>106</v>
      </c>
      <c r="E82" s="35"/>
      <c r="F82" s="35"/>
      <c r="G82" s="35"/>
      <c r="H82" s="89"/>
      <c r="I82" s="35"/>
      <c r="J82" s="35"/>
      <c r="K82" s="35"/>
      <c r="L82" s="35"/>
      <c r="M82" s="35"/>
      <c r="N82" s="35"/>
      <c r="O82" s="35"/>
      <c r="P82" s="35"/>
      <c r="Q82" s="35"/>
      <c r="R82" s="35"/>
      <c r="S82" s="35"/>
      <c r="T82" s="35"/>
      <c r="U82" s="35"/>
      <c r="V82" s="35"/>
      <c r="W82" s="35"/>
      <c r="X82" s="35"/>
      <c r="Y82" s="35"/>
      <c r="Z82" s="35"/>
      <c r="AA82" s="35"/>
      <c r="AB82" s="35"/>
      <c r="AC82" s="619">
        <f>MIN(AC80:AI81)</f>
        <v>0</v>
      </c>
      <c r="AD82" s="620"/>
      <c r="AE82" s="620"/>
      <c r="AF82" s="620"/>
      <c r="AG82" s="620"/>
      <c r="AH82" s="620"/>
      <c r="AI82" s="621"/>
      <c r="AJ82" s="85" t="s">
        <v>79</v>
      </c>
      <c r="AK82" s="86"/>
      <c r="AL82" s="4"/>
    </row>
    <row r="83" spans="1:38">
      <c r="A83" s="29"/>
      <c r="B83" s="58"/>
      <c r="C83" s="49" t="s">
        <v>107</v>
      </c>
      <c r="D83" s="36"/>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48"/>
      <c r="AL83" s="4"/>
    </row>
    <row r="84" spans="1:38">
      <c r="A84" s="29"/>
      <c r="B84" s="58"/>
      <c r="C84" s="49"/>
      <c r="D84" s="45" t="s">
        <v>136</v>
      </c>
      <c r="E84" s="47"/>
      <c r="F84" s="47"/>
      <c r="G84" s="47"/>
      <c r="H84" s="47"/>
      <c r="I84" s="47"/>
      <c r="J84" s="47"/>
      <c r="K84" s="47"/>
      <c r="L84" s="47"/>
      <c r="M84" s="47"/>
      <c r="N84" s="47"/>
      <c r="O84" s="47"/>
      <c r="P84" s="47"/>
      <c r="Q84" s="47"/>
      <c r="R84" s="47"/>
      <c r="S84" s="47"/>
      <c r="T84" s="47"/>
      <c r="U84" s="47"/>
      <c r="V84" s="47"/>
      <c r="W84" s="47"/>
      <c r="X84" s="47"/>
      <c r="Y84" s="47"/>
      <c r="Z84" s="47"/>
      <c r="AA84" s="47"/>
      <c r="AB84" s="48"/>
      <c r="AC84" s="92" t="s">
        <v>92</v>
      </c>
      <c r="AD84" s="623" t="s">
        <v>137</v>
      </c>
      <c r="AE84" s="623"/>
      <c r="AF84" s="623"/>
      <c r="AG84" s="623"/>
      <c r="AH84" s="623"/>
      <c r="AI84" s="670"/>
      <c r="AJ84" s="91"/>
      <c r="AK84" s="48"/>
      <c r="AL84" s="4"/>
    </row>
    <row r="85" spans="1:38">
      <c r="A85" s="29"/>
      <c r="B85" s="58"/>
      <c r="C85" s="49"/>
      <c r="D85" s="53" t="s">
        <v>138</v>
      </c>
      <c r="E85" s="31"/>
      <c r="F85" s="3"/>
      <c r="G85" s="3"/>
      <c r="H85" s="3"/>
      <c r="I85" s="3"/>
      <c r="J85" s="3"/>
      <c r="K85" s="3"/>
      <c r="L85" s="3"/>
      <c r="M85" s="3"/>
      <c r="N85" s="3"/>
      <c r="O85" s="3"/>
      <c r="P85" s="3"/>
      <c r="Q85" s="3"/>
      <c r="R85" s="3"/>
      <c r="S85" s="3"/>
      <c r="T85" s="3"/>
      <c r="U85" s="3"/>
      <c r="V85" s="3"/>
      <c r="W85" s="3"/>
      <c r="X85" s="3"/>
      <c r="Y85" s="3"/>
      <c r="Z85" s="3"/>
      <c r="AA85" s="3"/>
      <c r="AB85" s="50"/>
      <c r="AC85" s="92" t="s">
        <v>40</v>
      </c>
      <c r="AD85" s="639" t="s">
        <v>139</v>
      </c>
      <c r="AE85" s="639"/>
      <c r="AF85" s="639"/>
      <c r="AG85" s="639"/>
      <c r="AH85" s="639"/>
      <c r="AI85" s="640"/>
      <c r="AJ85" s="62"/>
      <c r="AK85" s="50"/>
      <c r="AL85" s="4"/>
    </row>
    <row r="86" spans="1:38">
      <c r="A86" s="29"/>
      <c r="B86" s="58"/>
      <c r="C86" s="49"/>
      <c r="D86" s="110" t="s">
        <v>140</v>
      </c>
      <c r="E86" s="84"/>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6"/>
      <c r="AL86" s="4"/>
    </row>
    <row r="87" spans="1:38">
      <c r="A87" s="29"/>
      <c r="B87" s="58"/>
      <c r="C87" s="90"/>
      <c r="D87" s="91" t="s">
        <v>141</v>
      </c>
      <c r="E87" s="47"/>
      <c r="F87" s="47"/>
      <c r="G87" s="47"/>
      <c r="H87" s="47"/>
      <c r="I87" s="47"/>
      <c r="J87" s="47"/>
      <c r="K87" s="47"/>
      <c r="L87" s="47"/>
      <c r="M87" s="47"/>
      <c r="N87" s="47"/>
      <c r="O87" s="47"/>
      <c r="P87" s="47"/>
      <c r="Q87" s="47"/>
      <c r="R87" s="47"/>
      <c r="S87" s="47"/>
      <c r="T87" s="47"/>
      <c r="U87" s="47"/>
      <c r="V87" s="47"/>
      <c r="W87" s="47"/>
      <c r="X87" s="47"/>
      <c r="Y87" s="47"/>
      <c r="Z87" s="47"/>
      <c r="AA87" s="47"/>
      <c r="AB87" s="47"/>
      <c r="AC87" s="671"/>
      <c r="AD87" s="672"/>
      <c r="AE87" s="672"/>
      <c r="AF87" s="672"/>
      <c r="AG87" s="672"/>
      <c r="AH87" s="672"/>
      <c r="AI87" s="673"/>
      <c r="AJ87" s="111" t="s">
        <v>86</v>
      </c>
      <c r="AK87" s="112"/>
      <c r="AL87" s="4"/>
    </row>
    <row r="88" spans="1:38">
      <c r="A88" s="29"/>
      <c r="B88" s="58"/>
      <c r="C88" s="90"/>
      <c r="D88" s="31" t="s">
        <v>142</v>
      </c>
      <c r="E88" s="85"/>
      <c r="F88" s="85"/>
      <c r="G88" s="85"/>
      <c r="H88" s="85"/>
      <c r="I88" s="85"/>
      <c r="J88" s="85"/>
      <c r="K88" s="85"/>
      <c r="L88" s="85"/>
      <c r="M88" s="85"/>
      <c r="N88" s="85"/>
      <c r="O88" s="85"/>
      <c r="P88" s="85"/>
      <c r="Q88" s="85"/>
      <c r="R88" s="85"/>
      <c r="S88" s="85"/>
      <c r="T88" s="85"/>
      <c r="U88" s="85"/>
      <c r="V88" s="85"/>
      <c r="W88" s="85"/>
      <c r="X88" s="85"/>
      <c r="Y88" s="85"/>
      <c r="Z88" s="85"/>
      <c r="AA88" s="85"/>
      <c r="AB88" s="85"/>
      <c r="AC88" s="113"/>
      <c r="AD88" s="113"/>
      <c r="AE88" s="113"/>
      <c r="AF88" s="113"/>
      <c r="AG88" s="113"/>
      <c r="AH88" s="113"/>
      <c r="AI88" s="113"/>
      <c r="AJ88" s="85"/>
      <c r="AK88" s="86"/>
      <c r="AL88" s="4"/>
    </row>
    <row r="89" spans="1:38" ht="18.75" customHeight="1">
      <c r="A89" s="29"/>
      <c r="B89" s="58"/>
      <c r="C89" s="90"/>
      <c r="D89" s="91" t="s">
        <v>129</v>
      </c>
      <c r="E89" s="47"/>
      <c r="F89" s="47"/>
      <c r="G89" s="47"/>
      <c r="H89" s="47"/>
      <c r="I89" s="47"/>
      <c r="J89" s="47"/>
      <c r="K89" s="47"/>
      <c r="M89" s="47"/>
      <c r="N89" s="47"/>
      <c r="O89" s="47"/>
      <c r="P89" s="47"/>
      <c r="Q89" s="47"/>
      <c r="R89" s="47"/>
      <c r="S89" s="47"/>
      <c r="T89" s="47"/>
      <c r="U89" s="47"/>
      <c r="V89" s="47"/>
      <c r="W89" s="47"/>
      <c r="X89" s="47"/>
      <c r="Y89" s="47"/>
      <c r="Z89" s="47"/>
      <c r="AA89" s="47"/>
      <c r="AB89" s="47"/>
      <c r="AC89" s="655"/>
      <c r="AD89" s="656"/>
      <c r="AE89" s="656"/>
      <c r="AF89" s="656"/>
      <c r="AG89" s="656"/>
      <c r="AH89" s="657"/>
      <c r="AI89" s="658" t="s">
        <v>130</v>
      </c>
      <c r="AJ89" s="659"/>
      <c r="AK89" s="660"/>
      <c r="AL89" s="4"/>
    </row>
    <row r="90" spans="1:38">
      <c r="A90" s="29"/>
      <c r="B90" s="58"/>
      <c r="C90" s="90"/>
      <c r="D90" s="56" t="s">
        <v>131</v>
      </c>
      <c r="E90" s="31"/>
      <c r="F90" s="3"/>
      <c r="G90" s="3"/>
      <c r="H90" s="3"/>
      <c r="I90" s="3"/>
      <c r="J90" s="3"/>
      <c r="K90" s="3"/>
      <c r="L90" s="3"/>
      <c r="M90" s="3"/>
      <c r="N90" s="3"/>
      <c r="O90" s="3"/>
      <c r="P90" s="3"/>
      <c r="Q90" s="3"/>
      <c r="R90" s="3"/>
      <c r="S90" s="3"/>
      <c r="T90" s="3"/>
      <c r="U90" s="3"/>
      <c r="V90" s="3"/>
      <c r="W90" s="3"/>
      <c r="X90" s="3"/>
      <c r="Y90" s="3"/>
      <c r="Z90" s="3"/>
      <c r="AA90" s="3"/>
      <c r="AB90" s="3"/>
      <c r="AC90" s="47"/>
      <c r="AD90" s="47"/>
      <c r="AE90" s="47"/>
      <c r="AF90" s="47"/>
      <c r="AG90" s="47"/>
      <c r="AH90" s="47"/>
      <c r="AI90" s="115"/>
      <c r="AJ90" s="115"/>
      <c r="AK90" s="116"/>
      <c r="AL90" s="4"/>
    </row>
    <row r="91" spans="1:38" ht="11.25" customHeight="1">
      <c r="A91" s="29"/>
      <c r="B91" s="58"/>
      <c r="C91" s="117"/>
      <c r="D91" s="83" t="s">
        <v>143</v>
      </c>
      <c r="E91" s="84"/>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118"/>
      <c r="AJ91" s="118"/>
      <c r="AK91" s="119"/>
      <c r="AL91" s="4"/>
    </row>
    <row r="92" spans="1:38" ht="18" customHeight="1">
      <c r="A92" s="29"/>
      <c r="B92" s="58"/>
      <c r="C92" s="91" t="s">
        <v>90</v>
      </c>
      <c r="D92" s="47"/>
      <c r="E92" s="102"/>
      <c r="F92" s="102"/>
      <c r="G92" s="102"/>
      <c r="H92" s="102"/>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8"/>
      <c r="AL92" s="4"/>
    </row>
    <row r="93" spans="1:38" ht="11.25" customHeight="1">
      <c r="A93" s="29"/>
      <c r="B93" s="58"/>
      <c r="C93" s="56"/>
      <c r="D93" s="615" t="s">
        <v>132</v>
      </c>
      <c r="E93" s="615"/>
      <c r="F93" s="615"/>
      <c r="G93" s="615"/>
      <c r="H93" s="615"/>
      <c r="I93" s="615"/>
      <c r="J93" s="615"/>
      <c r="K93" s="615"/>
      <c r="L93" s="615"/>
      <c r="M93" s="615"/>
      <c r="N93" s="615"/>
      <c r="O93" s="615"/>
      <c r="P93" s="615"/>
      <c r="Q93" s="615"/>
      <c r="R93" s="615"/>
      <c r="S93" s="615"/>
      <c r="T93" s="615"/>
      <c r="U93" s="615"/>
      <c r="V93" s="615"/>
      <c r="W93" s="615"/>
      <c r="X93" s="615"/>
      <c r="Y93" s="615"/>
      <c r="Z93" s="615"/>
      <c r="AA93" s="615"/>
      <c r="AB93" s="615"/>
      <c r="AC93" s="615"/>
      <c r="AD93" s="615"/>
      <c r="AE93" s="615"/>
      <c r="AF93" s="615"/>
      <c r="AG93" s="615"/>
      <c r="AH93" s="615"/>
      <c r="AI93" s="615"/>
      <c r="AJ93" s="615"/>
      <c r="AK93" s="616"/>
      <c r="AL93" s="4"/>
    </row>
    <row r="94" spans="1:38" ht="18.75" customHeight="1">
      <c r="A94" s="29"/>
      <c r="B94" s="58"/>
      <c r="C94" s="90"/>
      <c r="D94" s="120" t="s">
        <v>92</v>
      </c>
      <c r="E94" s="676" t="s">
        <v>144</v>
      </c>
      <c r="F94" s="676"/>
      <c r="G94" s="676"/>
      <c r="H94" s="676"/>
      <c r="I94" s="676"/>
      <c r="J94" s="676"/>
      <c r="K94" s="676"/>
      <c r="L94" s="676"/>
      <c r="M94" s="676"/>
      <c r="N94" s="676"/>
      <c r="O94" s="676"/>
      <c r="P94" s="676"/>
      <c r="Q94" s="676"/>
      <c r="R94" s="676"/>
      <c r="S94" s="676"/>
      <c r="T94" s="676"/>
      <c r="U94" s="676"/>
      <c r="V94" s="676"/>
      <c r="W94" s="676"/>
      <c r="X94" s="676"/>
      <c r="Y94" s="676"/>
      <c r="Z94" s="676"/>
      <c r="AA94" s="676"/>
      <c r="AB94" s="676"/>
      <c r="AC94" s="676"/>
      <c r="AD94" s="676"/>
      <c r="AE94" s="676"/>
      <c r="AF94" s="676"/>
      <c r="AG94" s="676"/>
      <c r="AH94" s="676"/>
      <c r="AI94" s="676"/>
      <c r="AJ94" s="676"/>
      <c r="AK94" s="677"/>
      <c r="AL94" s="4"/>
    </row>
    <row r="95" spans="1:38" ht="12" customHeight="1">
      <c r="A95" s="29"/>
      <c r="B95" s="58"/>
      <c r="C95" s="90"/>
      <c r="D95" s="121"/>
      <c r="E95" s="678"/>
      <c r="F95" s="678"/>
      <c r="G95" s="678"/>
      <c r="H95" s="678"/>
      <c r="I95" s="678"/>
      <c r="J95" s="678"/>
      <c r="K95" s="678"/>
      <c r="L95" s="678"/>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9"/>
      <c r="AL95" s="4"/>
    </row>
    <row r="96" spans="1:38" ht="12.75" customHeight="1">
      <c r="A96" s="29"/>
      <c r="B96" s="58"/>
      <c r="C96" s="90"/>
      <c r="D96" s="31"/>
      <c r="E96" s="57" t="s">
        <v>35</v>
      </c>
      <c r="F96" s="57" t="s">
        <v>145</v>
      </c>
      <c r="G96" s="3"/>
      <c r="H96" s="3"/>
      <c r="I96" s="3"/>
      <c r="J96" s="3"/>
      <c r="K96" s="3"/>
      <c r="L96" s="3"/>
      <c r="M96" s="3"/>
      <c r="N96" s="3"/>
      <c r="O96" s="3"/>
      <c r="P96" s="3"/>
      <c r="Q96" s="3"/>
      <c r="R96" s="3"/>
      <c r="S96" s="3"/>
      <c r="T96" s="3"/>
      <c r="U96" s="3"/>
      <c r="V96" s="3"/>
      <c r="W96" s="3"/>
      <c r="X96" s="3"/>
      <c r="Y96" s="3"/>
      <c r="Z96" s="3"/>
      <c r="AA96" s="3"/>
      <c r="AB96" s="3"/>
      <c r="AC96" s="97"/>
      <c r="AD96" s="97"/>
      <c r="AE96" s="97"/>
      <c r="AF96" s="97"/>
      <c r="AG96" s="97"/>
      <c r="AH96" s="97"/>
      <c r="AI96" s="97"/>
      <c r="AJ96" s="3"/>
      <c r="AK96" s="50"/>
      <c r="AL96" s="4"/>
    </row>
    <row r="97" spans="1:38" ht="12.75" customHeight="1">
      <c r="A97" s="29"/>
      <c r="B97" s="35"/>
      <c r="C97" s="35"/>
      <c r="D97" s="122"/>
      <c r="E97" s="123"/>
      <c r="F97" s="123"/>
      <c r="G97" s="35"/>
      <c r="H97" s="35"/>
      <c r="I97" s="35"/>
      <c r="J97" s="35"/>
      <c r="K97" s="35"/>
      <c r="L97" s="35"/>
      <c r="M97" s="35"/>
      <c r="N97" s="35"/>
      <c r="O97" s="35"/>
      <c r="P97" s="35"/>
      <c r="Q97" s="35"/>
      <c r="R97" s="35"/>
      <c r="S97" s="35"/>
      <c r="T97" s="35"/>
      <c r="U97" s="35"/>
      <c r="V97" s="35"/>
      <c r="W97" s="35"/>
      <c r="X97" s="35"/>
      <c r="Y97" s="35"/>
      <c r="Z97" s="35"/>
      <c r="AA97" s="35"/>
      <c r="AB97" s="35"/>
      <c r="AC97" s="124"/>
      <c r="AD97" s="124"/>
      <c r="AE97" s="124"/>
      <c r="AF97" s="124"/>
      <c r="AG97" s="124"/>
      <c r="AH97" s="124"/>
      <c r="AI97" s="124"/>
      <c r="AJ97" s="35"/>
      <c r="AK97" s="35"/>
      <c r="AL97" s="4"/>
    </row>
    <row r="98" spans="1:38" hidden="1">
      <c r="A98" s="29"/>
      <c r="B98" s="40" t="s">
        <v>146</v>
      </c>
      <c r="C98" s="125"/>
      <c r="D98" s="125"/>
      <c r="E98" s="125"/>
      <c r="F98" s="125"/>
      <c r="G98" s="125"/>
      <c r="H98" s="125"/>
      <c r="I98" s="125"/>
      <c r="J98" s="126"/>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6"/>
      <c r="AL98" s="4"/>
    </row>
    <row r="99" spans="1:38" hidden="1">
      <c r="A99" s="29"/>
      <c r="B99" s="44"/>
      <c r="C99" s="45" t="s">
        <v>96</v>
      </c>
      <c r="D99" s="4"/>
      <c r="E99" s="4"/>
      <c r="F99" s="4"/>
      <c r="G99" s="4"/>
      <c r="H99" s="4"/>
      <c r="I99" s="128"/>
      <c r="J99" s="128"/>
      <c r="K99" s="1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130"/>
      <c r="AL99" s="4"/>
    </row>
    <row r="100" spans="1:38" hidden="1">
      <c r="A100" s="29"/>
      <c r="B100" s="44"/>
      <c r="C100" s="77"/>
      <c r="D100" s="78" t="s">
        <v>97</v>
      </c>
      <c r="E100" s="35"/>
      <c r="F100" s="35"/>
      <c r="G100" s="35"/>
      <c r="H100" s="35"/>
      <c r="I100" s="129"/>
      <c r="J100" s="129"/>
      <c r="K100" s="129"/>
      <c r="L100" s="129"/>
      <c r="M100" s="129"/>
      <c r="N100" s="129"/>
      <c r="O100" s="129"/>
      <c r="P100" s="129"/>
      <c r="Q100" s="129"/>
      <c r="R100" s="129"/>
      <c r="S100" s="129"/>
      <c r="T100" s="129"/>
      <c r="U100" s="129"/>
      <c r="V100" s="129"/>
      <c r="W100" s="129"/>
      <c r="X100" s="129"/>
      <c r="Y100" s="129"/>
      <c r="Z100" s="129"/>
      <c r="AA100" s="129"/>
      <c r="AB100" s="131"/>
      <c r="AC100" s="643">
        <v>0</v>
      </c>
      <c r="AD100" s="644"/>
      <c r="AE100" s="644"/>
      <c r="AF100" s="644"/>
      <c r="AG100" s="644"/>
      <c r="AH100" s="644"/>
      <c r="AI100" s="645"/>
      <c r="AJ100" s="62" t="s">
        <v>79</v>
      </c>
      <c r="AK100" s="130"/>
      <c r="AL100" s="4"/>
    </row>
    <row r="101" spans="1:38" hidden="1">
      <c r="A101" s="29"/>
      <c r="B101" s="44"/>
      <c r="C101" s="77"/>
      <c r="D101" s="45" t="s">
        <v>98</v>
      </c>
      <c r="E101" s="47"/>
      <c r="F101" s="47"/>
      <c r="G101" s="47"/>
      <c r="H101" s="132"/>
      <c r="I101" s="132"/>
      <c r="J101" s="132"/>
      <c r="K101" s="132"/>
      <c r="L101" s="132"/>
      <c r="M101" s="132"/>
      <c r="N101" s="132"/>
      <c r="O101" s="132"/>
      <c r="P101" s="132"/>
      <c r="Q101" s="132"/>
      <c r="R101" s="132"/>
      <c r="S101" s="132"/>
      <c r="T101" s="132"/>
      <c r="U101" s="132"/>
      <c r="V101" s="132"/>
      <c r="W101" s="132"/>
      <c r="X101" s="132"/>
      <c r="Y101" s="80" t="s">
        <v>99</v>
      </c>
      <c r="Z101" s="132"/>
      <c r="AA101" s="132"/>
      <c r="AB101" s="133"/>
      <c r="AC101" s="81" t="s">
        <v>100</v>
      </c>
      <c r="AD101" s="689"/>
      <c r="AE101" s="689"/>
      <c r="AF101" s="689"/>
      <c r="AG101" s="689"/>
      <c r="AH101" s="689"/>
      <c r="AI101" s="82" t="s">
        <v>101</v>
      </c>
      <c r="AJ101" s="3"/>
      <c r="AK101" s="130"/>
      <c r="AL101" s="4"/>
    </row>
    <row r="102" spans="1:38" hidden="1">
      <c r="A102" s="29"/>
      <c r="B102" s="44"/>
      <c r="C102" s="77"/>
      <c r="D102" s="83" t="s">
        <v>102</v>
      </c>
      <c r="E102" s="84"/>
      <c r="F102" s="85"/>
      <c r="G102" s="85"/>
      <c r="H102" s="134"/>
      <c r="I102" s="134"/>
      <c r="J102" s="134"/>
      <c r="K102" s="134"/>
      <c r="L102" s="134"/>
      <c r="M102" s="134"/>
      <c r="N102" s="134"/>
      <c r="O102" s="134"/>
      <c r="P102" s="134"/>
      <c r="Q102" s="134"/>
      <c r="R102" s="134"/>
      <c r="S102" s="134"/>
      <c r="T102" s="134"/>
      <c r="U102" s="134"/>
      <c r="V102" s="134"/>
      <c r="W102" s="134"/>
      <c r="X102" s="134"/>
      <c r="Y102" s="84" t="s">
        <v>103</v>
      </c>
      <c r="Z102" s="134"/>
      <c r="AA102" s="85"/>
      <c r="AB102" s="86"/>
      <c r="AC102" s="680"/>
      <c r="AD102" s="681"/>
      <c r="AE102" s="681"/>
      <c r="AF102" s="681"/>
      <c r="AG102" s="681"/>
      <c r="AH102" s="681"/>
      <c r="AI102" s="682"/>
      <c r="AJ102" s="3" t="s">
        <v>79</v>
      </c>
      <c r="AK102" s="130"/>
      <c r="AL102" s="4"/>
    </row>
    <row r="103" spans="1:38" hidden="1">
      <c r="A103" s="29"/>
      <c r="B103" s="44"/>
      <c r="C103" s="77"/>
      <c r="D103" s="78" t="s">
        <v>104</v>
      </c>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79"/>
      <c r="AC103" s="627">
        <f>ROUNDDOWN(AC100*2/3,-3)</f>
        <v>0</v>
      </c>
      <c r="AD103" s="628"/>
      <c r="AE103" s="628"/>
      <c r="AF103" s="628"/>
      <c r="AG103" s="628"/>
      <c r="AH103" s="628"/>
      <c r="AI103" s="629"/>
      <c r="AJ103" s="3" t="s">
        <v>79</v>
      </c>
      <c r="AK103" s="130"/>
      <c r="AL103" s="4"/>
    </row>
    <row r="104" spans="1:38" ht="19.5" hidden="1" thickBot="1">
      <c r="A104" s="29"/>
      <c r="B104" s="44"/>
      <c r="C104" s="77"/>
      <c r="D104" s="78" t="s">
        <v>105</v>
      </c>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79"/>
      <c r="AC104" s="630">
        <f>ROUNDDOWN(AC100-AC102,-3)</f>
        <v>0</v>
      </c>
      <c r="AD104" s="631"/>
      <c r="AE104" s="631"/>
      <c r="AF104" s="631"/>
      <c r="AG104" s="631"/>
      <c r="AH104" s="631"/>
      <c r="AI104" s="632"/>
      <c r="AJ104" s="3" t="s">
        <v>79</v>
      </c>
      <c r="AK104" s="130"/>
      <c r="AL104" s="4"/>
    </row>
    <row r="105" spans="1:38" ht="19.5" hidden="1" thickBot="1">
      <c r="A105" s="29"/>
      <c r="B105" s="44"/>
      <c r="C105" s="77"/>
      <c r="D105" s="88" t="s">
        <v>106</v>
      </c>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35"/>
      <c r="AC105" s="633">
        <f>MIN(AC103:AI104)</f>
        <v>0</v>
      </c>
      <c r="AD105" s="634"/>
      <c r="AE105" s="634"/>
      <c r="AF105" s="634"/>
      <c r="AG105" s="634"/>
      <c r="AH105" s="634"/>
      <c r="AI105" s="635"/>
      <c r="AJ105" s="85" t="s">
        <v>79</v>
      </c>
      <c r="AK105" s="86"/>
      <c r="AL105" s="4"/>
    </row>
    <row r="106" spans="1:38" hidden="1">
      <c r="A106" s="29"/>
      <c r="B106" s="44"/>
      <c r="C106" s="45" t="s">
        <v>107</v>
      </c>
      <c r="D106" s="46"/>
      <c r="E106" s="47"/>
      <c r="F106" s="47"/>
      <c r="G106" s="47"/>
      <c r="H106" s="47"/>
      <c r="I106" s="47"/>
      <c r="J106" s="47"/>
      <c r="K106" s="132"/>
      <c r="L106" s="132"/>
      <c r="M106" s="132"/>
      <c r="N106" s="132"/>
      <c r="O106" s="132"/>
      <c r="P106" s="132"/>
      <c r="Q106" s="132"/>
      <c r="R106" s="132"/>
      <c r="S106" s="132"/>
      <c r="T106" s="132"/>
      <c r="U106" s="132"/>
      <c r="V106" s="132"/>
      <c r="W106" s="132"/>
      <c r="X106" s="132"/>
      <c r="Y106" s="132"/>
      <c r="Z106" s="132"/>
      <c r="AA106" s="132"/>
      <c r="AB106" s="132"/>
      <c r="AC106" s="29"/>
      <c r="AD106" s="29"/>
      <c r="AE106" s="29"/>
      <c r="AF106" s="29"/>
      <c r="AG106" s="29"/>
      <c r="AH106" s="29"/>
      <c r="AI106" s="29"/>
      <c r="AJ106" s="132"/>
      <c r="AK106" s="136"/>
      <c r="AL106" s="4"/>
    </row>
    <row r="107" spans="1:38" hidden="1">
      <c r="A107" s="29"/>
      <c r="B107" s="58"/>
      <c r="C107" s="90"/>
      <c r="D107" s="91" t="s">
        <v>147</v>
      </c>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683"/>
      <c r="AD107" s="684"/>
      <c r="AE107" s="684"/>
      <c r="AF107" s="684"/>
      <c r="AG107" s="684"/>
      <c r="AH107" s="685"/>
      <c r="AI107" s="686" t="s">
        <v>130</v>
      </c>
      <c r="AJ107" s="687"/>
      <c r="AK107" s="688"/>
      <c r="AL107" s="4"/>
    </row>
    <row r="108" spans="1:38" ht="14.25" hidden="1" customHeight="1">
      <c r="A108" s="29"/>
      <c r="B108" s="58"/>
      <c r="C108" s="90"/>
      <c r="D108" s="56" t="s">
        <v>131</v>
      </c>
      <c r="E108" s="63"/>
      <c r="F108" s="63"/>
      <c r="G108" s="63"/>
      <c r="H108" s="6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50"/>
      <c r="AL108" s="4"/>
    </row>
    <row r="109" spans="1:38" ht="14.25" hidden="1" customHeight="1">
      <c r="A109" s="29"/>
      <c r="B109" s="58"/>
      <c r="C109" s="117"/>
      <c r="D109" s="690" t="s">
        <v>148</v>
      </c>
      <c r="E109" s="691"/>
      <c r="F109" s="691"/>
      <c r="G109" s="691"/>
      <c r="H109" s="691"/>
      <c r="I109" s="691"/>
      <c r="J109" s="691"/>
      <c r="K109" s="691"/>
      <c r="L109" s="691"/>
      <c r="M109" s="691"/>
      <c r="N109" s="691"/>
      <c r="O109" s="691"/>
      <c r="P109" s="691"/>
      <c r="Q109" s="691"/>
      <c r="R109" s="691"/>
      <c r="S109" s="691"/>
      <c r="T109" s="691"/>
      <c r="U109" s="691"/>
      <c r="V109" s="691"/>
      <c r="W109" s="691"/>
      <c r="X109" s="691"/>
      <c r="Y109" s="691"/>
      <c r="Z109" s="691"/>
      <c r="AA109" s="691"/>
      <c r="AB109" s="691"/>
      <c r="AC109" s="691"/>
      <c r="AD109" s="691"/>
      <c r="AE109" s="691"/>
      <c r="AF109" s="691"/>
      <c r="AG109" s="691"/>
      <c r="AH109" s="691"/>
      <c r="AI109" s="691"/>
      <c r="AJ109" s="691"/>
      <c r="AK109" s="692"/>
      <c r="AL109" s="4"/>
    </row>
    <row r="110" spans="1:38" ht="18.75" hidden="1" customHeight="1">
      <c r="A110" s="29"/>
      <c r="B110" s="58"/>
      <c r="C110" s="91" t="s">
        <v>90</v>
      </c>
      <c r="D110" s="47"/>
      <c r="E110" s="102"/>
      <c r="F110" s="102"/>
      <c r="G110" s="102"/>
      <c r="H110" s="102"/>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8"/>
      <c r="AL110" s="4"/>
    </row>
    <row r="111" spans="1:38" ht="14.25" hidden="1" customHeight="1">
      <c r="A111" s="29"/>
      <c r="B111" s="58"/>
      <c r="C111" s="56"/>
      <c r="D111" s="615" t="s">
        <v>132</v>
      </c>
      <c r="E111" s="615"/>
      <c r="F111" s="615"/>
      <c r="G111" s="615"/>
      <c r="H111" s="615"/>
      <c r="I111" s="615"/>
      <c r="J111" s="615"/>
      <c r="K111" s="615"/>
      <c r="L111" s="615"/>
      <c r="M111" s="615"/>
      <c r="N111" s="615"/>
      <c r="O111" s="615"/>
      <c r="P111" s="615"/>
      <c r="Q111" s="615"/>
      <c r="R111" s="615"/>
      <c r="S111" s="615"/>
      <c r="T111" s="615"/>
      <c r="U111" s="615"/>
      <c r="V111" s="615"/>
      <c r="W111" s="615"/>
      <c r="X111" s="615"/>
      <c r="Y111" s="615"/>
      <c r="Z111" s="615"/>
      <c r="AA111" s="615"/>
      <c r="AB111" s="615"/>
      <c r="AC111" s="615"/>
      <c r="AD111" s="615"/>
      <c r="AE111" s="615"/>
      <c r="AF111" s="615"/>
      <c r="AG111" s="615"/>
      <c r="AH111" s="615"/>
      <c r="AI111" s="615"/>
      <c r="AJ111" s="615"/>
      <c r="AK111" s="616"/>
      <c r="AL111" s="4"/>
    </row>
    <row r="112" spans="1:38" ht="15" hidden="1" customHeight="1">
      <c r="A112" s="29"/>
      <c r="B112" s="44"/>
      <c r="C112" s="62"/>
      <c r="D112" s="137" t="s">
        <v>92</v>
      </c>
      <c r="E112" s="676" t="s">
        <v>149</v>
      </c>
      <c r="F112" s="676"/>
      <c r="G112" s="676"/>
      <c r="H112" s="676"/>
      <c r="I112" s="676"/>
      <c r="J112" s="676"/>
      <c r="K112" s="676"/>
      <c r="L112" s="676"/>
      <c r="M112" s="676"/>
      <c r="N112" s="676"/>
      <c r="O112" s="676"/>
      <c r="P112" s="676"/>
      <c r="Q112" s="676"/>
      <c r="R112" s="676"/>
      <c r="S112" s="676"/>
      <c r="T112" s="676"/>
      <c r="U112" s="676"/>
      <c r="V112" s="676"/>
      <c r="W112" s="676"/>
      <c r="X112" s="676"/>
      <c r="Y112" s="676"/>
      <c r="Z112" s="676"/>
      <c r="AA112" s="676"/>
      <c r="AB112" s="676"/>
      <c r="AC112" s="676"/>
      <c r="AD112" s="676"/>
      <c r="AE112" s="676"/>
      <c r="AF112" s="676"/>
      <c r="AG112" s="676"/>
      <c r="AH112" s="676"/>
      <c r="AI112" s="676"/>
      <c r="AJ112" s="676"/>
      <c r="AK112" s="677"/>
      <c r="AL112" s="4"/>
    </row>
    <row r="113" spans="1:40" ht="15" hidden="1" customHeight="1">
      <c r="A113" s="29"/>
      <c r="B113" s="44"/>
      <c r="C113" s="62"/>
      <c r="D113" s="137" t="s">
        <v>92</v>
      </c>
      <c r="E113" s="676" t="s">
        <v>150</v>
      </c>
      <c r="F113" s="676"/>
      <c r="G113" s="676"/>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7"/>
      <c r="AL113" s="4"/>
    </row>
    <row r="114" spans="1:40" ht="15" hidden="1" customHeight="1">
      <c r="A114" s="29"/>
      <c r="B114" s="44"/>
      <c r="C114" s="90"/>
      <c r="D114" s="56"/>
      <c r="E114" s="678"/>
      <c r="F114" s="678"/>
      <c r="G114" s="678"/>
      <c r="H114" s="678"/>
      <c r="I114" s="678"/>
      <c r="J114" s="678"/>
      <c r="K114" s="678"/>
      <c r="L114" s="678"/>
      <c r="M114" s="678"/>
      <c r="N114" s="678"/>
      <c r="O114" s="678"/>
      <c r="P114" s="678"/>
      <c r="Q114" s="678"/>
      <c r="R114" s="678"/>
      <c r="S114" s="678"/>
      <c r="T114" s="678"/>
      <c r="U114" s="678"/>
      <c r="V114" s="678"/>
      <c r="W114" s="678"/>
      <c r="X114" s="678"/>
      <c r="Y114" s="678"/>
      <c r="Z114" s="678"/>
      <c r="AA114" s="678"/>
      <c r="AB114" s="678"/>
      <c r="AC114" s="678"/>
      <c r="AD114" s="678"/>
      <c r="AE114" s="678"/>
      <c r="AF114" s="678"/>
      <c r="AG114" s="678"/>
      <c r="AH114" s="678"/>
      <c r="AI114" s="678"/>
      <c r="AJ114" s="678"/>
      <c r="AK114" s="679"/>
      <c r="AL114" s="4"/>
    </row>
    <row r="115" spans="1:40" ht="7.5" hidden="1" customHeight="1">
      <c r="A115" s="29"/>
      <c r="B115" s="46"/>
      <c r="C115" s="47"/>
      <c r="D115" s="80"/>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4"/>
    </row>
    <row r="116" spans="1:40" ht="7.5" customHeight="1">
      <c r="A116" s="29"/>
      <c r="B116" s="138"/>
      <c r="C116" s="85"/>
      <c r="D116" s="84"/>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4"/>
    </row>
    <row r="117" spans="1:40">
      <c r="A117" s="29"/>
      <c r="B117" s="40" t="s">
        <v>151</v>
      </c>
      <c r="C117" s="139"/>
      <c r="D117" s="139"/>
      <c r="E117" s="139"/>
      <c r="F117" s="139"/>
      <c r="G117" s="139"/>
      <c r="H117" s="139"/>
      <c r="I117" s="139"/>
      <c r="J117" s="139"/>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1"/>
      <c r="AL117" s="4"/>
      <c r="AN117" s="142">
        <v>550000</v>
      </c>
    </row>
    <row r="118" spans="1:40" ht="19.5" thickBot="1">
      <c r="A118" s="29"/>
      <c r="B118" s="44"/>
      <c r="C118" s="45" t="s">
        <v>96</v>
      </c>
      <c r="D118" s="143"/>
      <c r="E118" s="143"/>
      <c r="F118" s="143"/>
      <c r="G118" s="143"/>
      <c r="H118" s="143"/>
      <c r="I118" s="143"/>
      <c r="J118" s="143"/>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6"/>
      <c r="AL118" s="4"/>
      <c r="AN118" s="142">
        <v>1000000</v>
      </c>
    </row>
    <row r="119" spans="1:40" ht="19.5" thickBot="1">
      <c r="A119" s="29"/>
      <c r="B119" s="44"/>
      <c r="C119" s="77"/>
      <c r="D119" s="45" t="s">
        <v>152</v>
      </c>
      <c r="E119" s="47"/>
      <c r="F119" s="47"/>
      <c r="G119" s="47"/>
      <c r="H119" s="47"/>
      <c r="I119" s="132"/>
      <c r="J119" s="132"/>
      <c r="K119" s="132"/>
      <c r="L119" s="132"/>
      <c r="M119" s="132"/>
      <c r="N119" s="132"/>
      <c r="O119" s="132"/>
      <c r="P119" s="132"/>
      <c r="Q119" s="132"/>
      <c r="R119" s="132"/>
      <c r="S119" s="132"/>
      <c r="T119" s="132"/>
      <c r="U119" s="132"/>
      <c r="V119" s="132"/>
      <c r="W119" s="132"/>
      <c r="X119" s="132"/>
      <c r="Y119" s="132"/>
      <c r="Z119" s="132"/>
      <c r="AA119" s="132"/>
      <c r="AB119" s="132"/>
      <c r="AC119" s="693"/>
      <c r="AD119" s="694"/>
      <c r="AE119" s="694"/>
      <c r="AF119" s="694"/>
      <c r="AG119" s="694"/>
      <c r="AH119" s="694"/>
      <c r="AI119" s="695"/>
      <c r="AJ119" s="144" t="s">
        <v>79</v>
      </c>
      <c r="AK119" s="136"/>
      <c r="AL119" s="4"/>
      <c r="AN119" s="142">
        <v>1450000</v>
      </c>
    </row>
    <row r="120" spans="1:40">
      <c r="A120" s="29"/>
      <c r="B120" s="44"/>
      <c r="C120" s="145"/>
      <c r="D120" s="146"/>
      <c r="E120" s="57" t="s">
        <v>153</v>
      </c>
      <c r="F120" s="4"/>
      <c r="G120" s="4"/>
      <c r="H120" s="4"/>
      <c r="I120" s="4"/>
      <c r="J120" s="4"/>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130"/>
      <c r="AL120" s="4"/>
      <c r="AN120" s="142">
        <v>1900000</v>
      </c>
    </row>
    <row r="121" spans="1:40">
      <c r="A121" s="29"/>
      <c r="B121" s="44"/>
      <c r="C121" s="147"/>
      <c r="D121" s="148"/>
      <c r="E121" s="61" t="s">
        <v>154</v>
      </c>
      <c r="F121" s="149"/>
      <c r="G121" s="149"/>
      <c r="H121" s="149"/>
      <c r="I121" s="150"/>
      <c r="J121" s="149"/>
      <c r="K121" s="134"/>
      <c r="L121" s="134"/>
      <c r="M121" s="134"/>
      <c r="N121" s="134"/>
      <c r="O121" s="134"/>
      <c r="P121" s="134"/>
      <c r="Q121" s="134"/>
      <c r="R121" s="134"/>
      <c r="S121" s="134"/>
      <c r="T121" s="134"/>
      <c r="U121" s="134"/>
      <c r="V121" s="134"/>
      <c r="W121" s="134"/>
      <c r="X121" s="134"/>
      <c r="Y121" s="134"/>
      <c r="Z121" s="134"/>
      <c r="AA121" s="134"/>
      <c r="AB121" s="134"/>
      <c r="AC121" s="134"/>
      <c r="AD121" s="134"/>
      <c r="AE121" s="134"/>
      <c r="AF121" s="134"/>
      <c r="AG121" s="134"/>
      <c r="AH121" s="134"/>
      <c r="AI121" s="134"/>
      <c r="AJ121" s="134"/>
      <c r="AK121" s="151"/>
      <c r="AL121" s="4"/>
    </row>
    <row r="122" spans="1:40" s="4" customFormat="1">
      <c r="A122" s="29"/>
      <c r="B122" s="44"/>
      <c r="C122" s="45" t="s">
        <v>107</v>
      </c>
      <c r="D122" s="152"/>
      <c r="E122" s="35"/>
      <c r="F122" s="35"/>
      <c r="G122" s="35"/>
      <c r="H122" s="35"/>
      <c r="I122" s="35"/>
      <c r="J122" s="35"/>
      <c r="K122" s="129"/>
      <c r="L122" s="129"/>
      <c r="M122" s="129"/>
      <c r="N122" s="129"/>
      <c r="O122" s="129"/>
      <c r="P122" s="129"/>
      <c r="Q122" s="129"/>
      <c r="R122" s="129"/>
      <c r="S122" s="129"/>
      <c r="T122" s="129"/>
      <c r="U122" s="129"/>
      <c r="V122" s="129"/>
      <c r="W122" s="129"/>
      <c r="X122" s="129"/>
      <c r="Y122" s="129"/>
      <c r="Z122" s="129"/>
      <c r="AA122" s="129"/>
      <c r="AB122" s="129"/>
      <c r="AC122" s="129"/>
      <c r="AD122" s="129"/>
      <c r="AE122" s="129"/>
      <c r="AF122" s="129"/>
      <c r="AG122" s="129"/>
      <c r="AH122" s="129"/>
      <c r="AI122" s="129"/>
      <c r="AJ122" s="129"/>
      <c r="AK122" s="153"/>
    </row>
    <row r="123" spans="1:40">
      <c r="A123" s="29"/>
      <c r="B123" s="44"/>
      <c r="C123" s="154"/>
      <c r="D123" s="62" t="s">
        <v>155</v>
      </c>
      <c r="E123" s="3"/>
      <c r="F123" s="4"/>
      <c r="G123" s="4"/>
      <c r="H123" s="29"/>
      <c r="I123" s="4"/>
      <c r="J123" s="130"/>
      <c r="K123" s="29"/>
      <c r="L123" s="29"/>
      <c r="M123" s="29"/>
      <c r="N123" s="29"/>
      <c r="O123" s="29"/>
      <c r="P123" s="29"/>
      <c r="Q123" s="29"/>
      <c r="R123" s="29"/>
      <c r="S123" s="29"/>
      <c r="T123" s="29"/>
      <c r="U123" s="29"/>
      <c r="V123" s="29"/>
      <c r="W123" s="29"/>
      <c r="X123" s="29"/>
      <c r="Y123" s="155" t="s">
        <v>92</v>
      </c>
      <c r="Z123" s="653" t="s">
        <v>156</v>
      </c>
      <c r="AA123" s="653"/>
      <c r="AB123" s="653"/>
      <c r="AC123" s="653"/>
      <c r="AD123" s="653"/>
      <c r="AE123" s="653"/>
      <c r="AF123" s="653"/>
      <c r="AG123" s="653"/>
      <c r="AH123" s="653"/>
      <c r="AI123" s="653"/>
      <c r="AJ123" s="654"/>
      <c r="AK123" s="156"/>
      <c r="AL123" s="4"/>
    </row>
    <row r="124" spans="1:40">
      <c r="A124" s="29"/>
      <c r="B124" s="157"/>
      <c r="C124" s="62"/>
      <c r="D124" s="62" t="s">
        <v>157</v>
      </c>
      <c r="E124" s="59" t="s">
        <v>35</v>
      </c>
      <c r="F124" s="606" t="s">
        <v>158</v>
      </c>
      <c r="G124" s="606"/>
      <c r="H124" s="606"/>
      <c r="I124" s="606"/>
      <c r="J124" s="606"/>
      <c r="K124" s="606"/>
      <c r="L124" s="606"/>
      <c r="M124" s="606"/>
      <c r="N124" s="606"/>
      <c r="O124" s="606"/>
      <c r="P124" s="606"/>
      <c r="Q124" s="606"/>
      <c r="R124" s="606"/>
      <c r="S124" s="606"/>
      <c r="T124" s="606"/>
      <c r="U124" s="606"/>
      <c r="V124" s="606"/>
      <c r="W124" s="606"/>
      <c r="X124" s="607"/>
      <c r="Y124" s="155" t="s">
        <v>92</v>
      </c>
      <c r="Z124" s="653" t="s">
        <v>159</v>
      </c>
      <c r="AA124" s="653"/>
      <c r="AB124" s="653"/>
      <c r="AC124" s="653"/>
      <c r="AD124" s="653"/>
      <c r="AE124" s="653"/>
      <c r="AF124" s="653"/>
      <c r="AG124" s="653"/>
      <c r="AH124" s="653"/>
      <c r="AI124" s="653"/>
      <c r="AJ124" s="654"/>
      <c r="AK124" s="145"/>
      <c r="AL124" s="4"/>
    </row>
    <row r="125" spans="1:40">
      <c r="A125" s="29"/>
      <c r="B125" s="157"/>
      <c r="C125" s="62"/>
      <c r="D125" s="98" t="s">
        <v>160</v>
      </c>
      <c r="E125" s="61"/>
      <c r="F125" s="608"/>
      <c r="G125" s="608"/>
      <c r="H125" s="608"/>
      <c r="I125" s="608"/>
      <c r="J125" s="608"/>
      <c r="K125" s="608"/>
      <c r="L125" s="608"/>
      <c r="M125" s="608"/>
      <c r="N125" s="608"/>
      <c r="O125" s="608"/>
      <c r="P125" s="608"/>
      <c r="Q125" s="608"/>
      <c r="R125" s="608"/>
      <c r="S125" s="608"/>
      <c r="T125" s="608"/>
      <c r="U125" s="608"/>
      <c r="V125" s="608"/>
      <c r="W125" s="608"/>
      <c r="X125" s="609"/>
      <c r="Y125" s="155" t="s">
        <v>92</v>
      </c>
      <c r="Z125" s="653" t="s">
        <v>161</v>
      </c>
      <c r="AA125" s="653"/>
      <c r="AB125" s="653"/>
      <c r="AC125" s="653"/>
      <c r="AD125" s="653"/>
      <c r="AE125" s="653"/>
      <c r="AF125" s="653"/>
      <c r="AG125" s="653"/>
      <c r="AH125" s="653"/>
      <c r="AI125" s="653"/>
      <c r="AJ125" s="654"/>
      <c r="AK125" s="147"/>
      <c r="AL125" s="4"/>
    </row>
    <row r="126" spans="1:40">
      <c r="A126" s="29"/>
      <c r="B126" s="157"/>
      <c r="C126" s="158"/>
      <c r="D126" s="91" t="s">
        <v>162</v>
      </c>
      <c r="E126" s="47"/>
      <c r="F126" s="47"/>
      <c r="G126" s="159"/>
      <c r="H126" s="159"/>
      <c r="I126" s="132"/>
      <c r="J126" s="132"/>
      <c r="K126" s="132"/>
      <c r="L126" s="132"/>
      <c r="M126" s="132"/>
      <c r="N126" s="132"/>
      <c r="O126" s="132"/>
      <c r="P126" s="132"/>
      <c r="Q126" s="132"/>
      <c r="R126" s="132"/>
      <c r="S126" s="132"/>
      <c r="T126" s="132"/>
      <c r="U126" s="132"/>
      <c r="V126" s="132"/>
      <c r="W126" s="132"/>
      <c r="X126" s="132"/>
      <c r="Y126" s="132"/>
      <c r="Z126" s="132"/>
      <c r="AA126" s="132"/>
      <c r="AB126" s="132"/>
      <c r="AC126" s="155" t="s">
        <v>92</v>
      </c>
      <c r="AD126" s="639" t="s">
        <v>54</v>
      </c>
      <c r="AE126" s="639"/>
      <c r="AF126" s="639"/>
      <c r="AG126" s="639"/>
      <c r="AH126" s="639"/>
      <c r="AI126" s="640"/>
      <c r="AJ126" s="132"/>
      <c r="AK126" s="136"/>
      <c r="AL126" s="4"/>
    </row>
    <row r="127" spans="1:40">
      <c r="A127" s="29"/>
      <c r="B127" s="157"/>
      <c r="C127" s="160"/>
      <c r="D127" s="62"/>
      <c r="E127" s="606" t="s">
        <v>163</v>
      </c>
      <c r="F127" s="606"/>
      <c r="G127" s="606"/>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155" t="s">
        <v>92</v>
      </c>
      <c r="AD127" s="639" t="s">
        <v>55</v>
      </c>
      <c r="AE127" s="639"/>
      <c r="AF127" s="639"/>
      <c r="AG127" s="639"/>
      <c r="AH127" s="639"/>
      <c r="AI127" s="640"/>
      <c r="AJ127" s="29"/>
      <c r="AK127" s="130"/>
      <c r="AL127" s="4"/>
    </row>
    <row r="128" spans="1:40" ht="10.5" customHeight="1">
      <c r="A128" s="29"/>
      <c r="B128" s="157"/>
      <c r="C128" s="160"/>
      <c r="D128" s="62"/>
      <c r="E128" s="608"/>
      <c r="F128" s="608"/>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c r="AC128" s="29"/>
      <c r="AD128" s="29"/>
      <c r="AE128" s="29"/>
      <c r="AF128" s="29"/>
      <c r="AG128" s="29"/>
      <c r="AH128" s="29"/>
      <c r="AI128" s="29"/>
      <c r="AJ128" s="29"/>
      <c r="AK128" s="130"/>
      <c r="AL128" s="4"/>
    </row>
    <row r="129" spans="1:38">
      <c r="A129" s="29"/>
      <c r="B129" s="157"/>
      <c r="C129" s="161"/>
      <c r="D129" s="91" t="s">
        <v>164</v>
      </c>
      <c r="E129" s="47"/>
      <c r="F129" s="47"/>
      <c r="G129" s="159"/>
      <c r="H129" s="159"/>
      <c r="I129" s="132"/>
      <c r="J129" s="132"/>
      <c r="K129" s="132"/>
      <c r="L129" s="132"/>
      <c r="M129" s="132"/>
      <c r="N129" s="132"/>
      <c r="O129" s="132"/>
      <c r="P129" s="132"/>
      <c r="Q129" s="132"/>
      <c r="R129" s="132"/>
      <c r="S129" s="132"/>
      <c r="T129" s="132"/>
      <c r="U129" s="132"/>
      <c r="V129" s="132"/>
      <c r="W129" s="132"/>
      <c r="X129" s="132"/>
      <c r="Y129" s="132"/>
      <c r="Z129" s="132"/>
      <c r="AA129" s="132"/>
      <c r="AB129" s="132"/>
      <c r="AC129" s="155" t="s">
        <v>92</v>
      </c>
      <c r="AD129" s="639" t="s">
        <v>165</v>
      </c>
      <c r="AE129" s="639"/>
      <c r="AF129" s="639"/>
      <c r="AG129" s="639"/>
      <c r="AH129" s="639"/>
      <c r="AI129" s="640"/>
      <c r="AJ129" s="132"/>
      <c r="AK129" s="136"/>
      <c r="AL129" s="4"/>
    </row>
    <row r="130" spans="1:38">
      <c r="A130" s="29"/>
      <c r="B130" s="157"/>
      <c r="C130" s="145"/>
      <c r="D130" s="62" t="s">
        <v>166</v>
      </c>
      <c r="E130" s="3"/>
      <c r="F130" s="3"/>
      <c r="G130" s="162"/>
      <c r="H130" s="162"/>
      <c r="I130" s="29"/>
      <c r="J130" s="29"/>
      <c r="K130" s="29"/>
      <c r="L130" s="29"/>
      <c r="M130" s="29"/>
      <c r="N130" s="29"/>
      <c r="O130" s="29"/>
      <c r="P130" s="29"/>
      <c r="Q130" s="29"/>
      <c r="R130" s="29"/>
      <c r="S130" s="29"/>
      <c r="T130" s="29"/>
      <c r="U130" s="29"/>
      <c r="V130" s="29"/>
      <c r="W130" s="29"/>
      <c r="X130" s="29"/>
      <c r="Y130" s="29"/>
      <c r="Z130" s="29"/>
      <c r="AA130" s="29"/>
      <c r="AB130" s="29"/>
      <c r="AC130" s="155" t="s">
        <v>92</v>
      </c>
      <c r="AD130" s="639" t="s">
        <v>167</v>
      </c>
      <c r="AE130" s="639"/>
      <c r="AF130" s="639"/>
      <c r="AG130" s="639"/>
      <c r="AH130" s="639"/>
      <c r="AI130" s="640"/>
      <c r="AJ130" s="29"/>
      <c r="AK130" s="130"/>
      <c r="AL130" s="4"/>
    </row>
    <row r="131" spans="1:38">
      <c r="A131" s="29"/>
      <c r="B131" s="157"/>
      <c r="C131" s="145"/>
      <c r="D131" s="94"/>
      <c r="E131" s="59" t="s">
        <v>168</v>
      </c>
      <c r="F131" s="606" t="s">
        <v>169</v>
      </c>
      <c r="G131" s="606"/>
      <c r="H131" s="606"/>
      <c r="I131" s="606"/>
      <c r="J131" s="606"/>
      <c r="K131" s="606"/>
      <c r="L131" s="606"/>
      <c r="M131" s="606"/>
      <c r="N131" s="606"/>
      <c r="O131" s="606"/>
      <c r="P131" s="606"/>
      <c r="Q131" s="606"/>
      <c r="R131" s="606"/>
      <c r="S131" s="606"/>
      <c r="T131" s="606"/>
      <c r="U131" s="606"/>
      <c r="V131" s="606"/>
      <c r="W131" s="606"/>
      <c r="X131" s="606"/>
      <c r="Y131" s="606"/>
      <c r="Z131" s="606"/>
      <c r="AA131" s="606"/>
      <c r="AB131" s="29"/>
      <c r="AC131" s="155" t="s">
        <v>92</v>
      </c>
      <c r="AD131" s="639" t="s">
        <v>170</v>
      </c>
      <c r="AE131" s="639"/>
      <c r="AF131" s="639"/>
      <c r="AG131" s="639"/>
      <c r="AH131" s="639"/>
      <c r="AI131" s="640"/>
      <c r="AJ131" s="29"/>
      <c r="AK131" s="130"/>
      <c r="AL131" s="4"/>
    </row>
    <row r="132" spans="1:38" ht="8.25" customHeight="1">
      <c r="A132" s="29"/>
      <c r="B132" s="157"/>
      <c r="C132" s="145"/>
      <c r="D132" s="94"/>
      <c r="E132" s="57" t="s">
        <v>157</v>
      </c>
      <c r="F132" s="606"/>
      <c r="G132" s="606"/>
      <c r="H132" s="606"/>
      <c r="I132" s="606"/>
      <c r="J132" s="606"/>
      <c r="K132" s="606"/>
      <c r="L132" s="606"/>
      <c r="M132" s="606"/>
      <c r="N132" s="606"/>
      <c r="O132" s="606"/>
      <c r="P132" s="606"/>
      <c r="Q132" s="606"/>
      <c r="R132" s="606"/>
      <c r="S132" s="606"/>
      <c r="T132" s="606"/>
      <c r="U132" s="606"/>
      <c r="V132" s="606"/>
      <c r="W132" s="606"/>
      <c r="X132" s="606"/>
      <c r="Y132" s="606"/>
      <c r="Z132" s="606"/>
      <c r="AA132" s="606"/>
      <c r="AB132" s="29"/>
      <c r="AC132" s="29"/>
      <c r="AD132" s="29"/>
      <c r="AE132" s="29"/>
      <c r="AF132" s="29"/>
      <c r="AG132" s="29"/>
      <c r="AH132" s="29"/>
      <c r="AI132" s="29"/>
      <c r="AJ132" s="29"/>
      <c r="AK132" s="130"/>
      <c r="AL132" s="4"/>
    </row>
    <row r="133" spans="1:38">
      <c r="A133" s="29"/>
      <c r="B133" s="157"/>
      <c r="C133" s="145"/>
      <c r="D133" s="94"/>
      <c r="E133" s="57"/>
      <c r="F133" s="606"/>
      <c r="G133" s="606"/>
      <c r="H133" s="606"/>
      <c r="I133" s="606"/>
      <c r="J133" s="606"/>
      <c r="K133" s="606"/>
      <c r="L133" s="606"/>
      <c r="M133" s="606"/>
      <c r="N133" s="606"/>
      <c r="O133" s="606"/>
      <c r="P133" s="606"/>
      <c r="Q133" s="606"/>
      <c r="R133" s="606"/>
      <c r="S133" s="606"/>
      <c r="T133" s="606"/>
      <c r="U133" s="606"/>
      <c r="V133" s="606"/>
      <c r="W133" s="606"/>
      <c r="X133" s="606"/>
      <c r="Y133" s="606"/>
      <c r="Z133" s="606"/>
      <c r="AA133" s="606"/>
      <c r="AB133" s="29"/>
      <c r="AC133" s="29"/>
      <c r="AD133" s="29"/>
      <c r="AE133" s="29"/>
      <c r="AF133" s="29"/>
      <c r="AG133" s="29"/>
      <c r="AH133" s="29"/>
      <c r="AI133" s="29"/>
      <c r="AJ133" s="29"/>
      <c r="AK133" s="130"/>
      <c r="AL133" s="4"/>
    </row>
    <row r="134" spans="1:38">
      <c r="A134" s="29"/>
      <c r="B134" s="157"/>
      <c r="C134" s="163"/>
      <c r="D134" s="94"/>
      <c r="E134" s="59" t="s">
        <v>167</v>
      </c>
      <c r="F134" s="606" t="s">
        <v>171</v>
      </c>
      <c r="G134" s="606"/>
      <c r="H134" s="606"/>
      <c r="I134" s="606"/>
      <c r="J134" s="606"/>
      <c r="K134" s="606"/>
      <c r="L134" s="606"/>
      <c r="M134" s="606"/>
      <c r="N134" s="606"/>
      <c r="O134" s="606"/>
      <c r="P134" s="606"/>
      <c r="Q134" s="606"/>
      <c r="R134" s="606"/>
      <c r="S134" s="606"/>
      <c r="T134" s="606"/>
      <c r="U134" s="606"/>
      <c r="V134" s="606"/>
      <c r="W134" s="606"/>
      <c r="X134" s="606"/>
      <c r="Y134" s="606"/>
      <c r="Z134" s="606"/>
      <c r="AA134" s="606"/>
      <c r="AB134" s="29"/>
      <c r="AC134" s="29"/>
      <c r="AD134" s="29"/>
      <c r="AE134" s="29"/>
      <c r="AF134" s="29"/>
      <c r="AG134" s="29"/>
      <c r="AH134" s="29"/>
      <c r="AI134" s="29"/>
      <c r="AJ134" s="29"/>
      <c r="AK134" s="130"/>
      <c r="AL134" s="4"/>
    </row>
    <row r="135" spans="1:38" ht="17.25" customHeight="1">
      <c r="A135" s="29"/>
      <c r="B135" s="157"/>
      <c r="C135" s="145"/>
      <c r="D135" s="94"/>
      <c r="E135" s="57" t="s">
        <v>157</v>
      </c>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29"/>
      <c r="AC135" s="29"/>
      <c r="AD135" s="29"/>
      <c r="AE135" s="29"/>
      <c r="AF135" s="29"/>
      <c r="AG135" s="29"/>
      <c r="AH135" s="29"/>
      <c r="AI135" s="29"/>
      <c r="AJ135" s="29"/>
      <c r="AK135" s="130"/>
      <c r="AL135" s="4"/>
    </row>
    <row r="136" spans="1:38">
      <c r="A136" s="29"/>
      <c r="B136" s="157"/>
      <c r="C136" s="164"/>
      <c r="D136" s="94"/>
      <c r="E136" s="59" t="s">
        <v>170</v>
      </c>
      <c r="F136" s="606" t="s">
        <v>172</v>
      </c>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29"/>
      <c r="AC136" s="29"/>
      <c r="AD136" s="29"/>
      <c r="AE136" s="29"/>
      <c r="AF136" s="29"/>
      <c r="AG136" s="29"/>
      <c r="AH136" s="29"/>
      <c r="AI136" s="29"/>
      <c r="AJ136" s="29"/>
      <c r="AK136" s="130"/>
      <c r="AL136" s="4"/>
    </row>
    <row r="137" spans="1:38">
      <c r="A137" s="29"/>
      <c r="B137" s="157"/>
      <c r="C137" s="145"/>
      <c r="D137" s="94" t="s">
        <v>173</v>
      </c>
      <c r="E137" s="57" t="s">
        <v>174</v>
      </c>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29"/>
      <c r="AC137" s="29"/>
      <c r="AD137" s="29"/>
      <c r="AE137" s="29"/>
      <c r="AF137" s="29"/>
      <c r="AG137" s="29"/>
      <c r="AH137" s="29"/>
      <c r="AI137" s="29"/>
      <c r="AJ137" s="29"/>
      <c r="AK137" s="130"/>
      <c r="AL137" s="4"/>
    </row>
    <row r="138" spans="1:38" ht="18.75" customHeight="1">
      <c r="A138" s="29"/>
      <c r="B138" s="157"/>
      <c r="C138" s="164"/>
      <c r="D138" s="94"/>
      <c r="E138" s="57" t="s">
        <v>174</v>
      </c>
      <c r="F138" s="606"/>
      <c r="G138" s="606"/>
      <c r="H138" s="606"/>
      <c r="I138" s="606"/>
      <c r="J138" s="606"/>
      <c r="K138" s="606"/>
      <c r="L138" s="606"/>
      <c r="M138" s="606"/>
      <c r="N138" s="606"/>
      <c r="O138" s="606"/>
      <c r="P138" s="606"/>
      <c r="Q138" s="606"/>
      <c r="R138" s="606"/>
      <c r="S138" s="606"/>
      <c r="T138" s="606"/>
      <c r="U138" s="606"/>
      <c r="V138" s="606"/>
      <c r="W138" s="606"/>
      <c r="X138" s="606"/>
      <c r="Y138" s="606"/>
      <c r="Z138" s="606"/>
      <c r="AA138" s="606"/>
      <c r="AB138" s="29"/>
      <c r="AC138" s="29"/>
      <c r="AD138" s="29"/>
      <c r="AE138" s="29"/>
      <c r="AF138" s="29"/>
      <c r="AG138" s="29"/>
      <c r="AH138" s="29"/>
      <c r="AI138" s="29"/>
      <c r="AJ138" s="29"/>
      <c r="AK138" s="130"/>
      <c r="AL138" s="4"/>
    </row>
    <row r="139" spans="1:38" ht="18.75" customHeight="1">
      <c r="A139" s="29"/>
      <c r="B139" s="157"/>
      <c r="C139" s="145"/>
      <c r="D139" s="91" t="s">
        <v>175</v>
      </c>
      <c r="E139" s="47"/>
      <c r="F139" s="165"/>
      <c r="G139" s="165"/>
      <c r="H139" s="165"/>
      <c r="I139" s="143"/>
      <c r="J139" s="143"/>
      <c r="K139" s="132"/>
      <c r="L139" s="132"/>
      <c r="M139" s="132"/>
      <c r="N139" s="132"/>
      <c r="O139" s="132"/>
      <c r="P139" s="132"/>
      <c r="Q139" s="132"/>
      <c r="R139" s="132"/>
      <c r="S139" s="132"/>
      <c r="T139" s="132"/>
      <c r="U139" s="132"/>
      <c r="V139" s="132"/>
      <c r="W139" s="166"/>
      <c r="X139" s="132"/>
      <c r="Y139" s="132"/>
      <c r="Z139" s="132"/>
      <c r="AA139" s="132"/>
      <c r="AB139" s="132"/>
      <c r="AC139" s="155" t="s">
        <v>92</v>
      </c>
      <c r="AD139" s="623" t="s">
        <v>176</v>
      </c>
      <c r="AE139" s="623"/>
      <c r="AF139" s="623"/>
      <c r="AG139" s="623"/>
      <c r="AH139" s="623"/>
      <c r="AI139" s="670"/>
      <c r="AJ139" s="132"/>
      <c r="AK139" s="136"/>
      <c r="AL139" s="4"/>
    </row>
    <row r="140" spans="1:38" ht="18.75" customHeight="1">
      <c r="A140" s="29"/>
      <c r="B140" s="157"/>
      <c r="C140" s="145"/>
      <c r="D140" s="56"/>
      <c r="E140" s="61"/>
      <c r="F140" s="85"/>
      <c r="G140" s="85"/>
      <c r="H140" s="85"/>
      <c r="I140" s="85"/>
      <c r="J140" s="85"/>
      <c r="K140" s="85"/>
      <c r="L140" s="85"/>
      <c r="M140" s="85"/>
      <c r="N140" s="85"/>
      <c r="O140" s="85"/>
      <c r="P140" s="85"/>
      <c r="Q140" s="85"/>
      <c r="R140" s="85"/>
      <c r="S140" s="85"/>
      <c r="T140" s="85"/>
      <c r="U140" s="85"/>
      <c r="V140" s="85"/>
      <c r="W140" s="85"/>
      <c r="X140" s="85"/>
      <c r="Y140" s="85"/>
      <c r="Z140" s="85"/>
      <c r="AA140" s="85"/>
      <c r="AB140" s="85"/>
      <c r="AC140" s="155" t="s">
        <v>92</v>
      </c>
      <c r="AD140" s="639" t="s">
        <v>177</v>
      </c>
      <c r="AE140" s="639"/>
      <c r="AF140" s="639"/>
      <c r="AG140" s="639"/>
      <c r="AH140" s="639"/>
      <c r="AI140" s="640"/>
      <c r="AJ140" s="134"/>
      <c r="AK140" s="151"/>
      <c r="AL140" s="4"/>
    </row>
    <row r="141" spans="1:38">
      <c r="A141" s="29"/>
      <c r="B141" s="157"/>
      <c r="C141" s="145"/>
      <c r="D141" s="56"/>
      <c r="E141" s="91" t="s">
        <v>178</v>
      </c>
      <c r="F141" s="93"/>
      <c r="G141" s="47"/>
      <c r="H141" s="47"/>
      <c r="I141" s="47"/>
      <c r="J141" s="47"/>
      <c r="K141" s="47"/>
      <c r="L141" s="47"/>
      <c r="M141" s="47"/>
      <c r="N141" s="47"/>
      <c r="O141" s="47"/>
      <c r="P141" s="47"/>
      <c r="Q141" s="47"/>
      <c r="R141" s="47"/>
      <c r="S141" s="47"/>
      <c r="T141" s="47"/>
      <c r="U141" s="47"/>
      <c r="V141" s="47"/>
      <c r="W141" s="47"/>
      <c r="X141" s="47"/>
      <c r="Y141" s="47"/>
      <c r="Z141" s="47"/>
      <c r="AA141" s="47"/>
      <c r="AB141" s="47"/>
      <c r="AC141" s="155" t="s">
        <v>92</v>
      </c>
      <c r="AD141" s="623" t="s">
        <v>179</v>
      </c>
      <c r="AE141" s="623"/>
      <c r="AF141" s="623"/>
      <c r="AG141" s="623"/>
      <c r="AH141" s="623"/>
      <c r="AI141" s="670"/>
      <c r="AJ141" s="132"/>
      <c r="AK141" s="136"/>
      <c r="AL141" s="4"/>
    </row>
    <row r="142" spans="1:38" ht="18.75" customHeight="1">
      <c r="A142" s="29"/>
      <c r="B142" s="157"/>
      <c r="C142" s="145"/>
      <c r="D142" s="94"/>
      <c r="E142" s="167"/>
      <c r="F142" s="696" t="s">
        <v>180</v>
      </c>
      <c r="G142" s="696"/>
      <c r="H142" s="696"/>
      <c r="I142" s="696"/>
      <c r="J142" s="696"/>
      <c r="K142" s="696"/>
      <c r="L142" s="696"/>
      <c r="M142" s="696"/>
      <c r="N142" s="696"/>
      <c r="O142" s="696"/>
      <c r="P142" s="696"/>
      <c r="Q142" s="696"/>
      <c r="R142" s="696"/>
      <c r="S142" s="696"/>
      <c r="T142" s="696"/>
      <c r="U142" s="696"/>
      <c r="V142" s="696"/>
      <c r="W142" s="696"/>
      <c r="X142" s="696"/>
      <c r="Y142" s="696"/>
      <c r="Z142" s="696"/>
      <c r="AA142" s="696"/>
      <c r="AB142" s="697"/>
      <c r="AC142" s="155" t="s">
        <v>40</v>
      </c>
      <c r="AD142" s="623" t="s">
        <v>181</v>
      </c>
      <c r="AE142" s="623"/>
      <c r="AF142" s="623"/>
      <c r="AG142" s="623"/>
      <c r="AH142" s="623"/>
      <c r="AI142" s="670"/>
      <c r="AJ142" s="29"/>
      <c r="AK142" s="130"/>
      <c r="AL142" s="4"/>
    </row>
    <row r="143" spans="1:38">
      <c r="A143" s="29"/>
      <c r="B143" s="157"/>
      <c r="C143" s="145"/>
      <c r="D143" s="94"/>
      <c r="E143" s="167"/>
      <c r="F143" s="696"/>
      <c r="G143" s="696"/>
      <c r="H143" s="696"/>
      <c r="I143" s="696"/>
      <c r="J143" s="696"/>
      <c r="K143" s="696"/>
      <c r="L143" s="696"/>
      <c r="M143" s="696"/>
      <c r="N143" s="696"/>
      <c r="O143" s="696"/>
      <c r="P143" s="696"/>
      <c r="Q143" s="696"/>
      <c r="R143" s="696"/>
      <c r="S143" s="696"/>
      <c r="T143" s="696"/>
      <c r="U143" s="696"/>
      <c r="V143" s="696"/>
      <c r="W143" s="696"/>
      <c r="X143" s="696"/>
      <c r="Y143" s="696"/>
      <c r="Z143" s="696"/>
      <c r="AA143" s="696"/>
      <c r="AB143" s="697"/>
      <c r="AC143" s="155" t="s">
        <v>92</v>
      </c>
      <c r="AD143" s="623" t="s">
        <v>182</v>
      </c>
      <c r="AE143" s="623"/>
      <c r="AF143" s="623"/>
      <c r="AG143" s="623"/>
      <c r="AH143" s="623"/>
      <c r="AI143" s="670"/>
      <c r="AJ143" s="29"/>
      <c r="AK143" s="130"/>
      <c r="AL143" s="4"/>
    </row>
    <row r="144" spans="1:38">
      <c r="A144" s="29"/>
      <c r="B144" s="157"/>
      <c r="C144" s="168"/>
      <c r="D144" s="94"/>
      <c r="E144" s="169"/>
      <c r="F144" s="61" t="s">
        <v>183</v>
      </c>
      <c r="G144" s="61"/>
      <c r="H144" s="61"/>
      <c r="I144" s="85"/>
      <c r="J144" s="85"/>
      <c r="K144" s="85"/>
      <c r="L144" s="85"/>
      <c r="M144" s="85"/>
      <c r="N144" s="85"/>
      <c r="O144" s="85"/>
      <c r="P144" s="85"/>
      <c r="Q144" s="85"/>
      <c r="R144" s="85"/>
      <c r="S144" s="85"/>
      <c r="T144" s="85"/>
      <c r="U144" s="85"/>
      <c r="V144" s="85"/>
      <c r="W144" s="85"/>
      <c r="X144" s="85"/>
      <c r="Y144" s="85"/>
      <c r="Z144" s="85"/>
      <c r="AA144" s="85"/>
      <c r="AB144" s="85"/>
      <c r="AC144" s="128"/>
      <c r="AD144" s="170"/>
      <c r="AE144" s="129"/>
      <c r="AF144" s="129"/>
      <c r="AG144" s="129"/>
      <c r="AH144" s="129"/>
      <c r="AI144" s="129"/>
      <c r="AJ144" s="134"/>
      <c r="AK144" s="151"/>
      <c r="AL144" s="4"/>
    </row>
    <row r="145" spans="1:38">
      <c r="A145" s="29"/>
      <c r="B145" s="157"/>
      <c r="C145" s="168"/>
      <c r="D145" s="94"/>
      <c r="E145" s="88" t="s">
        <v>184</v>
      </c>
      <c r="F145" s="123"/>
      <c r="G145" s="123"/>
      <c r="H145" s="123"/>
      <c r="I145" s="35"/>
      <c r="J145" s="35"/>
      <c r="K145" s="35"/>
      <c r="L145" s="35"/>
      <c r="M145" s="35"/>
      <c r="N145" s="35"/>
      <c r="O145" s="35"/>
      <c r="P145" s="35"/>
      <c r="Q145" s="35"/>
      <c r="R145" s="35"/>
      <c r="S145" s="35"/>
      <c r="T145" s="35"/>
      <c r="U145" s="35"/>
      <c r="V145" s="35"/>
      <c r="W145" s="35"/>
      <c r="X145" s="35"/>
      <c r="Y145" s="35"/>
      <c r="Z145" s="35"/>
      <c r="AA145" s="35"/>
      <c r="AB145" s="35"/>
      <c r="AC145" s="701"/>
      <c r="AD145" s="595"/>
      <c r="AE145" s="595"/>
      <c r="AF145" s="595"/>
      <c r="AG145" s="595"/>
      <c r="AH145" s="595"/>
      <c r="AI145" s="702"/>
      <c r="AJ145" s="129"/>
      <c r="AK145" s="153"/>
      <c r="AL145" s="4"/>
    </row>
    <row r="146" spans="1:38">
      <c r="A146" s="29"/>
      <c r="B146" s="157"/>
      <c r="C146" s="168"/>
      <c r="D146" s="94"/>
      <c r="E146" s="91" t="s">
        <v>185</v>
      </c>
      <c r="F146" s="93"/>
      <c r="G146" s="93"/>
      <c r="H146" s="93"/>
      <c r="I146" s="47"/>
      <c r="J146" s="47"/>
      <c r="K146" s="47"/>
      <c r="L146" s="47"/>
      <c r="M146" s="47"/>
      <c r="N146" s="47"/>
      <c r="O146" s="47"/>
      <c r="P146" s="47"/>
      <c r="Q146" s="47"/>
      <c r="R146" s="47"/>
      <c r="S146" s="47"/>
      <c r="T146" s="47"/>
      <c r="U146" s="47"/>
      <c r="V146" s="47"/>
      <c r="W146" s="47"/>
      <c r="X146" s="47"/>
      <c r="Y146" s="47"/>
      <c r="Z146" s="47"/>
      <c r="AA146" s="47"/>
      <c r="AB146" s="47"/>
      <c r="AC146" s="655"/>
      <c r="AD146" s="656"/>
      <c r="AE146" s="656"/>
      <c r="AF146" s="656"/>
      <c r="AG146" s="656"/>
      <c r="AH146" s="656"/>
      <c r="AI146" s="657"/>
      <c r="AJ146" s="47" t="s">
        <v>186</v>
      </c>
      <c r="AK146" s="136"/>
      <c r="AL146" s="4"/>
    </row>
    <row r="147" spans="1:38">
      <c r="A147" s="29"/>
      <c r="B147" s="157"/>
      <c r="C147" s="168"/>
      <c r="D147" s="94"/>
      <c r="E147" s="62" t="s">
        <v>187</v>
      </c>
      <c r="F147" s="57"/>
      <c r="G147" s="57"/>
      <c r="H147" s="57"/>
      <c r="I147" s="3"/>
      <c r="J147" s="3"/>
      <c r="K147" s="3"/>
      <c r="L147" s="3"/>
      <c r="M147" s="3"/>
      <c r="N147" s="3"/>
      <c r="O147" s="3"/>
      <c r="P147" s="3"/>
      <c r="Q147" s="3"/>
      <c r="R147" s="3"/>
      <c r="S147" s="3"/>
      <c r="T147" s="3"/>
      <c r="U147" s="3"/>
      <c r="V147" s="3"/>
      <c r="W147" s="3"/>
      <c r="X147" s="3"/>
      <c r="Y147" s="3"/>
      <c r="Z147" s="3"/>
      <c r="AA147" s="3"/>
      <c r="AB147" s="3"/>
      <c r="AC147" s="655"/>
      <c r="AD147" s="656"/>
      <c r="AE147" s="656"/>
      <c r="AF147" s="656"/>
      <c r="AG147" s="656"/>
      <c r="AH147" s="656"/>
      <c r="AI147" s="657"/>
      <c r="AJ147" s="31" t="s">
        <v>188</v>
      </c>
      <c r="AK147" s="130"/>
      <c r="AL147" s="4"/>
    </row>
    <row r="148" spans="1:38">
      <c r="A148" s="29"/>
      <c r="B148" s="157"/>
      <c r="C148" s="168"/>
      <c r="D148" s="94"/>
      <c r="E148" s="94"/>
      <c r="F148" s="696" t="s">
        <v>189</v>
      </c>
      <c r="G148" s="696"/>
      <c r="H148" s="696"/>
      <c r="I148" s="696"/>
      <c r="J148" s="696"/>
      <c r="K148" s="696"/>
      <c r="L148" s="696"/>
      <c r="M148" s="696"/>
      <c r="N148" s="696"/>
      <c r="O148" s="696"/>
      <c r="P148" s="696"/>
      <c r="Q148" s="696"/>
      <c r="R148" s="696"/>
      <c r="S148" s="696"/>
      <c r="T148" s="696"/>
      <c r="U148" s="696"/>
      <c r="V148" s="696"/>
      <c r="W148" s="696"/>
      <c r="X148" s="696"/>
      <c r="Y148" s="696"/>
      <c r="Z148" s="696"/>
      <c r="AA148" s="696"/>
      <c r="AB148" s="696"/>
      <c r="AC148" s="29"/>
      <c r="AD148" s="29"/>
      <c r="AE148" s="29"/>
      <c r="AF148" s="29"/>
      <c r="AG148" s="29"/>
      <c r="AH148" s="29"/>
      <c r="AI148" s="29"/>
      <c r="AJ148" s="29"/>
      <c r="AK148" s="130"/>
      <c r="AL148" s="4"/>
    </row>
    <row r="149" spans="1:38" ht="11.25" customHeight="1">
      <c r="A149" s="29"/>
      <c r="B149" s="157"/>
      <c r="C149" s="171"/>
      <c r="D149" s="94"/>
      <c r="E149" s="169"/>
      <c r="F149" s="703"/>
      <c r="G149" s="703"/>
      <c r="H149" s="703"/>
      <c r="I149" s="703"/>
      <c r="J149" s="703"/>
      <c r="K149" s="703"/>
      <c r="L149" s="703"/>
      <c r="M149" s="703"/>
      <c r="N149" s="703"/>
      <c r="O149" s="703"/>
      <c r="P149" s="703"/>
      <c r="Q149" s="703"/>
      <c r="R149" s="703"/>
      <c r="S149" s="703"/>
      <c r="T149" s="703"/>
      <c r="U149" s="703"/>
      <c r="V149" s="703"/>
      <c r="W149" s="703"/>
      <c r="X149" s="703"/>
      <c r="Y149" s="703"/>
      <c r="Z149" s="703"/>
      <c r="AA149" s="703"/>
      <c r="AB149" s="703"/>
      <c r="AC149" s="134"/>
      <c r="AD149" s="134"/>
      <c r="AE149" s="134"/>
      <c r="AF149" s="134"/>
      <c r="AG149" s="134"/>
      <c r="AH149" s="134"/>
      <c r="AI149" s="134"/>
      <c r="AJ149" s="134"/>
      <c r="AK149" s="151"/>
      <c r="AL149" s="4"/>
    </row>
    <row r="150" spans="1:38">
      <c r="A150" s="29"/>
      <c r="B150" s="157"/>
      <c r="C150" s="164"/>
      <c r="D150" s="47" t="s">
        <v>129</v>
      </c>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704" t="str">
        <f>IF(AC151+AC152=0,"",AC151+AC152)</f>
        <v/>
      </c>
      <c r="AD150" s="705"/>
      <c r="AE150" s="705"/>
      <c r="AF150" s="705"/>
      <c r="AG150" s="705"/>
      <c r="AH150" s="706"/>
      <c r="AI150" s="686" t="s">
        <v>130</v>
      </c>
      <c r="AJ150" s="687"/>
      <c r="AK150" s="688"/>
      <c r="AL150" s="4"/>
    </row>
    <row r="151" spans="1:38" ht="18" customHeight="1">
      <c r="A151" s="29"/>
      <c r="B151" s="157"/>
      <c r="C151" s="164"/>
      <c r="D151" s="31"/>
      <c r="E151" s="3" t="s">
        <v>190</v>
      </c>
      <c r="F151" s="63"/>
      <c r="G151" s="63"/>
      <c r="H151" s="63"/>
      <c r="I151" s="3"/>
      <c r="J151" s="3"/>
      <c r="K151" s="3"/>
      <c r="L151" s="3"/>
      <c r="M151" s="3"/>
      <c r="N151" s="3"/>
      <c r="O151" s="3"/>
      <c r="P151" s="3"/>
      <c r="Q151" s="3"/>
      <c r="R151" s="3"/>
      <c r="S151" s="3"/>
      <c r="T151" s="3"/>
      <c r="U151" s="3"/>
      <c r="V151" s="3"/>
      <c r="W151" s="3"/>
      <c r="X151" s="3"/>
      <c r="Y151" s="3"/>
      <c r="Z151" s="3"/>
      <c r="AA151" s="3"/>
      <c r="AB151" s="3"/>
      <c r="AC151" s="655"/>
      <c r="AD151" s="656"/>
      <c r="AE151" s="656"/>
      <c r="AF151" s="656"/>
      <c r="AG151" s="656"/>
      <c r="AH151" s="657"/>
      <c r="AI151" s="698" t="s">
        <v>130</v>
      </c>
      <c r="AJ151" s="699"/>
      <c r="AK151" s="700"/>
      <c r="AL151" s="4"/>
    </row>
    <row r="152" spans="1:38">
      <c r="A152" s="29"/>
      <c r="B152" s="157"/>
      <c r="C152" s="164"/>
      <c r="D152" s="57"/>
      <c r="E152" s="3" t="s">
        <v>191</v>
      </c>
      <c r="F152" s="57"/>
      <c r="G152" s="57"/>
      <c r="H152" s="57"/>
      <c r="I152" s="3"/>
      <c r="J152" s="3"/>
      <c r="K152" s="3"/>
      <c r="L152" s="29"/>
      <c r="M152" s="3"/>
      <c r="N152" s="3"/>
      <c r="O152" s="3"/>
      <c r="P152" s="3"/>
      <c r="Q152" s="3"/>
      <c r="R152" s="3"/>
      <c r="S152" s="3"/>
      <c r="T152" s="3"/>
      <c r="U152" s="3"/>
      <c r="V152" s="3"/>
      <c r="W152" s="3"/>
      <c r="X152" s="3"/>
      <c r="Y152" s="3"/>
      <c r="Z152" s="3"/>
      <c r="AA152" s="3"/>
      <c r="AB152" s="3"/>
      <c r="AC152" s="655"/>
      <c r="AD152" s="656"/>
      <c r="AE152" s="656"/>
      <c r="AF152" s="656"/>
      <c r="AG152" s="656"/>
      <c r="AH152" s="657"/>
      <c r="AI152" s="698" t="s">
        <v>130</v>
      </c>
      <c r="AJ152" s="699"/>
      <c r="AK152" s="700"/>
      <c r="AL152" s="4"/>
    </row>
    <row r="153" spans="1:38">
      <c r="A153" s="29"/>
      <c r="B153" s="157"/>
      <c r="C153" s="172"/>
      <c r="D153" s="84" t="s">
        <v>131</v>
      </c>
      <c r="E153" s="85"/>
      <c r="F153" s="61"/>
      <c r="G153" s="61"/>
      <c r="H153" s="61"/>
      <c r="I153" s="85"/>
      <c r="J153" s="85"/>
      <c r="K153" s="85"/>
      <c r="L153" s="3"/>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134"/>
      <c r="AK153" s="151"/>
      <c r="AL153" s="4"/>
    </row>
    <row r="154" spans="1:38" ht="19.5" customHeight="1">
      <c r="A154" s="29"/>
      <c r="B154" s="173"/>
      <c r="C154" s="91" t="s">
        <v>90</v>
      </c>
      <c r="D154" s="47"/>
      <c r="E154" s="102"/>
      <c r="F154" s="102"/>
      <c r="G154" s="102"/>
      <c r="H154" s="102"/>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8"/>
      <c r="AL154" s="4"/>
    </row>
    <row r="155" spans="1:38" ht="15.75" customHeight="1">
      <c r="A155" s="29"/>
      <c r="B155" s="58"/>
      <c r="C155" s="56"/>
      <c r="D155" s="615" t="s">
        <v>132</v>
      </c>
      <c r="E155" s="615"/>
      <c r="F155" s="615"/>
      <c r="G155" s="615"/>
      <c r="H155" s="615"/>
      <c r="I155" s="615"/>
      <c r="J155" s="615"/>
      <c r="K155" s="615"/>
      <c r="L155" s="615"/>
      <c r="M155" s="615"/>
      <c r="N155" s="615"/>
      <c r="O155" s="615"/>
      <c r="P155" s="615"/>
      <c r="Q155" s="615"/>
      <c r="R155" s="615"/>
      <c r="S155" s="615"/>
      <c r="T155" s="615"/>
      <c r="U155" s="615"/>
      <c r="V155" s="615"/>
      <c r="W155" s="615"/>
      <c r="X155" s="615"/>
      <c r="Y155" s="615"/>
      <c r="Z155" s="615"/>
      <c r="AA155" s="615"/>
      <c r="AB155" s="615"/>
      <c r="AC155" s="615"/>
      <c r="AD155" s="615"/>
      <c r="AE155" s="615"/>
      <c r="AF155" s="615"/>
      <c r="AG155" s="615"/>
      <c r="AH155" s="615"/>
      <c r="AI155" s="615"/>
      <c r="AJ155" s="615"/>
      <c r="AK155" s="616"/>
      <c r="AL155" s="4"/>
    </row>
    <row r="156" spans="1:38">
      <c r="A156" s="29"/>
      <c r="B156" s="157"/>
      <c r="C156" s="64"/>
      <c r="D156" s="120" t="s">
        <v>92</v>
      </c>
      <c r="E156" s="623" t="s">
        <v>192</v>
      </c>
      <c r="F156" s="623"/>
      <c r="G156" s="623"/>
      <c r="H156" s="623"/>
      <c r="I156" s="623"/>
      <c r="J156" s="623"/>
      <c r="K156" s="623"/>
      <c r="L156" s="623"/>
      <c r="M156" s="623"/>
      <c r="N156" s="623"/>
      <c r="O156" s="623"/>
      <c r="P156" s="623"/>
      <c r="Q156" s="623"/>
      <c r="R156" s="623"/>
      <c r="S156" s="623"/>
      <c r="T156" s="623"/>
      <c r="U156" s="623"/>
      <c r="V156" s="623"/>
      <c r="W156" s="623"/>
      <c r="X156" s="623"/>
      <c r="Y156" s="623"/>
      <c r="Z156" s="623"/>
      <c r="AA156" s="623"/>
      <c r="AB156" s="623"/>
      <c r="AC156" s="623"/>
      <c r="AD156" s="623"/>
      <c r="AE156" s="623"/>
      <c r="AF156" s="623"/>
      <c r="AG156" s="623"/>
      <c r="AH156" s="623"/>
      <c r="AI156" s="623"/>
      <c r="AJ156" s="623"/>
      <c r="AK156" s="670"/>
      <c r="AL156" s="4"/>
    </row>
    <row r="157" spans="1:38" ht="16.5" customHeight="1">
      <c r="A157" s="29"/>
      <c r="B157" s="157"/>
      <c r="C157" s="62"/>
      <c r="D157" s="62"/>
      <c r="E157" s="59" t="s">
        <v>193</v>
      </c>
      <c r="F157" s="174"/>
      <c r="G157" s="4"/>
      <c r="H157" s="4"/>
      <c r="I157" s="29"/>
      <c r="J157" s="29"/>
      <c r="K157" s="29"/>
      <c r="L157" s="29"/>
      <c r="M157" s="29"/>
      <c r="N157" s="29"/>
      <c r="O157" s="29"/>
      <c r="P157" s="29"/>
      <c r="Q157" s="29"/>
      <c r="R157" s="29"/>
      <c r="S157" s="29"/>
      <c r="T157" s="29"/>
      <c r="U157" s="29"/>
      <c r="V157" s="29"/>
      <c r="W157" s="29"/>
      <c r="X157" s="29"/>
      <c r="Y157" s="29"/>
      <c r="Z157" s="29"/>
      <c r="AA157" s="29"/>
      <c r="AB157" s="29"/>
      <c r="AC157" s="3"/>
      <c r="AD157" s="29"/>
      <c r="AE157" s="29"/>
      <c r="AF157" s="29"/>
      <c r="AG157" s="29"/>
      <c r="AH157" s="29"/>
      <c r="AI157" s="29"/>
      <c r="AJ157" s="29"/>
      <c r="AK157" s="130"/>
      <c r="AL157" s="4"/>
    </row>
    <row r="158" spans="1:38">
      <c r="A158" s="29"/>
      <c r="B158" s="157"/>
      <c r="C158" s="64"/>
      <c r="D158" s="65" t="s">
        <v>92</v>
      </c>
      <c r="E158" s="676" t="s">
        <v>194</v>
      </c>
      <c r="F158" s="676"/>
      <c r="G158" s="676"/>
      <c r="H158" s="676"/>
      <c r="I158" s="676"/>
      <c r="J158" s="676"/>
      <c r="K158" s="676"/>
      <c r="L158" s="676"/>
      <c r="M158" s="676"/>
      <c r="N158" s="676"/>
      <c r="O158" s="676"/>
      <c r="P158" s="676"/>
      <c r="Q158" s="676"/>
      <c r="R158" s="676"/>
      <c r="S158" s="676"/>
      <c r="T158" s="676"/>
      <c r="U158" s="676"/>
      <c r="V158" s="676"/>
      <c r="W158" s="676"/>
      <c r="X158" s="676"/>
      <c r="Y158" s="676"/>
      <c r="Z158" s="676"/>
      <c r="AA158" s="676"/>
      <c r="AB158" s="676"/>
      <c r="AC158" s="676"/>
      <c r="AD158" s="676"/>
      <c r="AE158" s="676"/>
      <c r="AF158" s="676"/>
      <c r="AG158" s="676"/>
      <c r="AH158" s="676"/>
      <c r="AI158" s="676"/>
      <c r="AJ158" s="676"/>
      <c r="AK158" s="677"/>
      <c r="AL158" s="4"/>
    </row>
    <row r="159" spans="1:38" ht="12.75" customHeight="1">
      <c r="A159" s="29"/>
      <c r="B159" s="157"/>
      <c r="C159" s="62"/>
      <c r="D159" s="98"/>
      <c r="E159" s="709"/>
      <c r="F159" s="709"/>
      <c r="G159" s="709"/>
      <c r="H159" s="709"/>
      <c r="I159" s="709"/>
      <c r="J159" s="709"/>
      <c r="K159" s="709"/>
      <c r="L159" s="709"/>
      <c r="M159" s="709"/>
      <c r="N159" s="709"/>
      <c r="O159" s="709"/>
      <c r="P159" s="709"/>
      <c r="Q159" s="709"/>
      <c r="R159" s="709"/>
      <c r="S159" s="709"/>
      <c r="T159" s="709"/>
      <c r="U159" s="709"/>
      <c r="V159" s="709"/>
      <c r="W159" s="709"/>
      <c r="X159" s="709"/>
      <c r="Y159" s="709"/>
      <c r="Z159" s="709"/>
      <c r="AA159" s="709"/>
      <c r="AB159" s="709"/>
      <c r="AC159" s="709"/>
      <c r="AD159" s="709"/>
      <c r="AE159" s="709"/>
      <c r="AF159" s="709"/>
      <c r="AG159" s="709"/>
      <c r="AH159" s="709"/>
      <c r="AI159" s="709"/>
      <c r="AJ159" s="709"/>
      <c r="AK159" s="710"/>
      <c r="AL159" s="4"/>
    </row>
    <row r="160" spans="1:38" ht="18.75" customHeight="1">
      <c r="A160" s="29"/>
      <c r="B160" s="157"/>
      <c r="C160" s="161"/>
      <c r="D160" s="65" t="s">
        <v>92</v>
      </c>
      <c r="E160" s="676" t="s">
        <v>195</v>
      </c>
      <c r="F160" s="676"/>
      <c r="G160" s="676"/>
      <c r="H160" s="676"/>
      <c r="I160" s="676"/>
      <c r="J160" s="676"/>
      <c r="K160" s="676"/>
      <c r="L160" s="676"/>
      <c r="M160" s="676"/>
      <c r="N160" s="676"/>
      <c r="O160" s="676"/>
      <c r="P160" s="676"/>
      <c r="Q160" s="676"/>
      <c r="R160" s="676"/>
      <c r="S160" s="676"/>
      <c r="T160" s="676"/>
      <c r="U160" s="676"/>
      <c r="V160" s="676"/>
      <c r="W160" s="676"/>
      <c r="X160" s="676"/>
      <c r="Y160" s="676"/>
      <c r="Z160" s="676"/>
      <c r="AA160" s="676"/>
      <c r="AB160" s="676"/>
      <c r="AC160" s="676"/>
      <c r="AD160" s="676"/>
      <c r="AE160" s="676"/>
      <c r="AF160" s="676"/>
      <c r="AG160" s="676"/>
      <c r="AH160" s="676"/>
      <c r="AI160" s="676"/>
      <c r="AJ160" s="676"/>
      <c r="AK160" s="677"/>
      <c r="AL160" s="4"/>
    </row>
    <row r="161" spans="1:38" ht="14.25" customHeight="1">
      <c r="A161" s="29"/>
      <c r="B161" s="157"/>
      <c r="C161" s="145"/>
      <c r="D161" s="64"/>
      <c r="E161" s="678"/>
      <c r="F161" s="678"/>
      <c r="G161" s="678"/>
      <c r="H161" s="678"/>
      <c r="I161" s="678"/>
      <c r="J161" s="678"/>
      <c r="K161" s="678"/>
      <c r="L161" s="678"/>
      <c r="M161" s="678"/>
      <c r="N161" s="678"/>
      <c r="O161" s="678"/>
      <c r="P161" s="678"/>
      <c r="Q161" s="678"/>
      <c r="R161" s="678"/>
      <c r="S161" s="678"/>
      <c r="T161" s="678"/>
      <c r="U161" s="678"/>
      <c r="V161" s="678"/>
      <c r="W161" s="678"/>
      <c r="X161" s="678"/>
      <c r="Y161" s="678"/>
      <c r="Z161" s="678"/>
      <c r="AA161" s="678"/>
      <c r="AB161" s="678"/>
      <c r="AC161" s="678"/>
      <c r="AD161" s="678"/>
      <c r="AE161" s="678"/>
      <c r="AF161" s="678"/>
      <c r="AG161" s="678"/>
      <c r="AH161" s="678"/>
      <c r="AI161" s="678"/>
      <c r="AJ161" s="678"/>
      <c r="AK161" s="679"/>
      <c r="AL161" s="4"/>
    </row>
    <row r="162" spans="1:38">
      <c r="A162" s="29"/>
      <c r="B162" s="157"/>
      <c r="C162" s="171"/>
      <c r="D162" s="120" t="s">
        <v>92</v>
      </c>
      <c r="E162" s="623" t="s">
        <v>196</v>
      </c>
      <c r="F162" s="623"/>
      <c r="G162" s="623"/>
      <c r="H162" s="623"/>
      <c r="I162" s="623"/>
      <c r="J162" s="623"/>
      <c r="K162" s="623"/>
      <c r="L162" s="623"/>
      <c r="M162" s="623"/>
      <c r="N162" s="623"/>
      <c r="O162" s="623"/>
      <c r="P162" s="623"/>
      <c r="Q162" s="623"/>
      <c r="R162" s="623"/>
      <c r="S162" s="623"/>
      <c r="T162" s="623"/>
      <c r="U162" s="623"/>
      <c r="V162" s="623"/>
      <c r="W162" s="623"/>
      <c r="X162" s="623"/>
      <c r="Y162" s="623"/>
      <c r="Z162" s="623"/>
      <c r="AA162" s="623"/>
      <c r="AB162" s="623"/>
      <c r="AC162" s="623"/>
      <c r="AD162" s="623"/>
      <c r="AE162" s="623"/>
      <c r="AF162" s="623"/>
      <c r="AG162" s="623"/>
      <c r="AH162" s="623"/>
      <c r="AI162" s="623"/>
      <c r="AJ162" s="623"/>
      <c r="AK162" s="670"/>
      <c r="AL162" s="4"/>
    </row>
    <row r="163" spans="1:38" ht="7.5" customHeight="1">
      <c r="A163" s="29"/>
      <c r="B163" s="143"/>
      <c r="C163" s="165"/>
      <c r="D163" s="175"/>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
    </row>
    <row r="164" spans="1:38" ht="7.5" customHeight="1">
      <c r="A164" s="29"/>
      <c r="B164" s="149"/>
      <c r="C164" s="176"/>
      <c r="D164" s="177"/>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4"/>
    </row>
    <row r="165" spans="1:38">
      <c r="A165" s="29"/>
      <c r="B165" s="178" t="s">
        <v>197</v>
      </c>
      <c r="C165" s="139"/>
      <c r="D165" s="179"/>
      <c r="E165" s="179"/>
      <c r="F165" s="180"/>
      <c r="G165" s="180"/>
      <c r="H165" s="180"/>
      <c r="I165" s="139"/>
      <c r="J165" s="139"/>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1"/>
      <c r="AL165" s="4"/>
    </row>
    <row r="166" spans="1:38">
      <c r="A166" s="29"/>
      <c r="B166" s="157"/>
      <c r="C166" s="91" t="s">
        <v>96</v>
      </c>
      <c r="D166" s="93"/>
      <c r="E166" s="93"/>
      <c r="F166" s="165"/>
      <c r="G166" s="165"/>
      <c r="H166" s="165"/>
      <c r="I166" s="143"/>
      <c r="J166" s="143"/>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6"/>
      <c r="AL166" s="4"/>
    </row>
    <row r="167" spans="1:38">
      <c r="A167" s="29"/>
      <c r="B167" s="44"/>
      <c r="C167" s="77"/>
      <c r="D167" s="45" t="s">
        <v>97</v>
      </c>
      <c r="E167" s="47"/>
      <c r="F167" s="47"/>
      <c r="G167" s="47"/>
      <c r="H167" s="47"/>
      <c r="I167" s="132"/>
      <c r="J167" s="132"/>
      <c r="K167" s="132"/>
      <c r="L167" s="132"/>
      <c r="M167" s="132"/>
      <c r="N167" s="132"/>
      <c r="O167" s="132"/>
      <c r="P167" s="132"/>
      <c r="Q167" s="132"/>
      <c r="R167" s="132"/>
      <c r="S167" s="132"/>
      <c r="T167" s="132"/>
      <c r="U167" s="132"/>
      <c r="V167" s="132"/>
      <c r="W167" s="132"/>
      <c r="X167" s="132"/>
      <c r="Y167" s="132"/>
      <c r="Z167" s="132"/>
      <c r="AA167" s="132"/>
      <c r="AB167" s="133"/>
      <c r="AC167" s="643">
        <f>IF(別紙3!U28="",0,別紙3!U28)</f>
        <v>0</v>
      </c>
      <c r="AD167" s="644"/>
      <c r="AE167" s="644"/>
      <c r="AF167" s="644"/>
      <c r="AG167" s="644"/>
      <c r="AH167" s="644"/>
      <c r="AI167" s="645"/>
      <c r="AJ167" s="62" t="s">
        <v>79</v>
      </c>
      <c r="AK167" s="130"/>
      <c r="AL167" s="4"/>
    </row>
    <row r="168" spans="1:38">
      <c r="A168" s="29"/>
      <c r="B168" s="44"/>
      <c r="C168" s="77"/>
      <c r="D168" s="45" t="s">
        <v>98</v>
      </c>
      <c r="E168" s="47"/>
      <c r="F168" s="47"/>
      <c r="G168" s="47"/>
      <c r="H168" s="132"/>
      <c r="I168" s="132"/>
      <c r="J168" s="132"/>
      <c r="K168" s="132"/>
      <c r="L168" s="132"/>
      <c r="M168" s="132"/>
      <c r="N168" s="132"/>
      <c r="O168" s="132"/>
      <c r="P168" s="132"/>
      <c r="Q168" s="132"/>
      <c r="R168" s="132"/>
      <c r="S168" s="132"/>
      <c r="T168" s="132"/>
      <c r="U168" s="132"/>
      <c r="V168" s="132"/>
      <c r="W168" s="132"/>
      <c r="X168" s="132"/>
      <c r="Y168" s="80" t="s">
        <v>99</v>
      </c>
      <c r="Z168" s="132"/>
      <c r="AA168" s="132"/>
      <c r="AB168" s="133"/>
      <c r="AC168" s="181" t="s">
        <v>100</v>
      </c>
      <c r="AD168" s="711"/>
      <c r="AE168" s="711"/>
      <c r="AF168" s="711"/>
      <c r="AG168" s="711"/>
      <c r="AH168" s="711"/>
      <c r="AI168" s="82" t="s">
        <v>101</v>
      </c>
      <c r="AJ168" s="3"/>
      <c r="AK168" s="130"/>
      <c r="AL168" s="4"/>
    </row>
    <row r="169" spans="1:38">
      <c r="A169" s="29"/>
      <c r="B169" s="44"/>
      <c r="C169" s="77"/>
      <c r="D169" s="83" t="s">
        <v>102</v>
      </c>
      <c r="E169" s="84"/>
      <c r="F169" s="85"/>
      <c r="G169" s="85"/>
      <c r="H169" s="134"/>
      <c r="I169" s="134"/>
      <c r="J169" s="134"/>
      <c r="K169" s="134"/>
      <c r="L169" s="134"/>
      <c r="M169" s="134"/>
      <c r="N169" s="134"/>
      <c r="O169" s="134"/>
      <c r="P169" s="134"/>
      <c r="Q169" s="134"/>
      <c r="R169" s="134"/>
      <c r="S169" s="134"/>
      <c r="T169" s="134"/>
      <c r="U169" s="134"/>
      <c r="V169" s="134"/>
      <c r="W169" s="134"/>
      <c r="X169" s="134"/>
      <c r="Y169" s="84" t="s">
        <v>103</v>
      </c>
      <c r="Z169" s="134"/>
      <c r="AA169" s="85"/>
      <c r="AB169" s="86"/>
      <c r="AC169" s="647"/>
      <c r="AD169" s="648"/>
      <c r="AE169" s="648"/>
      <c r="AF169" s="648"/>
      <c r="AG169" s="648"/>
      <c r="AH169" s="648"/>
      <c r="AI169" s="649"/>
      <c r="AJ169" s="3" t="s">
        <v>79</v>
      </c>
      <c r="AK169" s="130"/>
      <c r="AL169" s="4"/>
    </row>
    <row r="170" spans="1:38">
      <c r="A170" s="29"/>
      <c r="B170" s="44"/>
      <c r="C170" s="77"/>
      <c r="D170" s="45" t="s">
        <v>104</v>
      </c>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8"/>
      <c r="AC170" s="643">
        <f>IFERROR(ROUNDDOWN(AC167*2/3,-3),"")</f>
        <v>0</v>
      </c>
      <c r="AD170" s="644"/>
      <c r="AE170" s="644"/>
      <c r="AF170" s="644"/>
      <c r="AG170" s="644"/>
      <c r="AH170" s="644"/>
      <c r="AI170" s="645"/>
      <c r="AJ170" s="3" t="s">
        <v>79</v>
      </c>
      <c r="AK170" s="130"/>
      <c r="AL170" s="4"/>
    </row>
    <row r="171" spans="1:38">
      <c r="A171" s="29"/>
      <c r="B171" s="44"/>
      <c r="C171" s="145"/>
      <c r="D171" s="182"/>
      <c r="E171" s="61" t="s">
        <v>198</v>
      </c>
      <c r="F171" s="149"/>
      <c r="G171" s="149"/>
      <c r="H171" s="149"/>
      <c r="I171" s="149"/>
      <c r="J171" s="149"/>
      <c r="K171" s="134"/>
      <c r="L171" s="134"/>
      <c r="M171" s="134"/>
      <c r="N171" s="134"/>
      <c r="O171" s="134"/>
      <c r="P171" s="134"/>
      <c r="Q171" s="134"/>
      <c r="R171" s="134"/>
      <c r="S171" s="134"/>
      <c r="T171" s="134"/>
      <c r="U171" s="134"/>
      <c r="V171" s="134"/>
      <c r="W171" s="134"/>
      <c r="X171" s="134"/>
      <c r="Y171" s="134"/>
      <c r="Z171" s="134"/>
      <c r="AA171" s="134"/>
      <c r="AB171" s="134"/>
      <c r="AC171" s="29"/>
      <c r="AD171" s="29"/>
      <c r="AE171" s="29"/>
      <c r="AF171" s="29"/>
      <c r="AG171" s="29"/>
      <c r="AH171" s="29"/>
      <c r="AI171" s="29"/>
      <c r="AJ171" s="29"/>
      <c r="AK171" s="130"/>
      <c r="AL171" s="4"/>
    </row>
    <row r="172" spans="1:38" ht="19.5" thickBot="1">
      <c r="A172" s="29"/>
      <c r="B172" s="44"/>
      <c r="C172" s="77"/>
      <c r="D172" s="78" t="s">
        <v>105</v>
      </c>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79"/>
      <c r="AC172" s="667">
        <f>IFERROR(ROUNDDOWN(AC167-AC169,-3),"")</f>
        <v>0</v>
      </c>
      <c r="AD172" s="668"/>
      <c r="AE172" s="668"/>
      <c r="AF172" s="668"/>
      <c r="AG172" s="668"/>
      <c r="AH172" s="668"/>
      <c r="AI172" s="669"/>
      <c r="AJ172" s="3" t="s">
        <v>79</v>
      </c>
      <c r="AK172" s="130"/>
      <c r="AL172" s="4"/>
    </row>
    <row r="173" spans="1:38" ht="19.5" thickBot="1">
      <c r="A173" s="29"/>
      <c r="B173" s="44"/>
      <c r="C173" s="77"/>
      <c r="D173" s="88" t="s">
        <v>106</v>
      </c>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35"/>
      <c r="AC173" s="619">
        <f>MIN(AC170,AC172)</f>
        <v>0</v>
      </c>
      <c r="AD173" s="620"/>
      <c r="AE173" s="620"/>
      <c r="AF173" s="620"/>
      <c r="AG173" s="620"/>
      <c r="AH173" s="620"/>
      <c r="AI173" s="621"/>
      <c r="AJ173" s="85" t="s">
        <v>79</v>
      </c>
      <c r="AK173" s="86"/>
      <c r="AL173" s="4"/>
    </row>
    <row r="174" spans="1:38">
      <c r="A174" s="29"/>
      <c r="B174" s="44"/>
      <c r="C174" s="45" t="s">
        <v>107</v>
      </c>
      <c r="D174" s="152"/>
      <c r="E174" s="35"/>
      <c r="F174" s="35"/>
      <c r="G174" s="35"/>
      <c r="H174" s="35"/>
      <c r="I174" s="35"/>
      <c r="J174" s="35"/>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53"/>
      <c r="AL174" s="4"/>
    </row>
    <row r="175" spans="1:38">
      <c r="A175" s="29"/>
      <c r="B175" s="157"/>
      <c r="C175" s="168"/>
      <c r="D175" s="62" t="s">
        <v>155</v>
      </c>
      <c r="E175" s="3"/>
      <c r="F175" s="4"/>
      <c r="G175" s="4"/>
      <c r="H175" s="29"/>
      <c r="I175" s="4"/>
      <c r="J175" s="130"/>
      <c r="K175" s="29"/>
      <c r="L175" s="29"/>
      <c r="M175" s="29"/>
      <c r="N175" s="29"/>
      <c r="O175" s="29"/>
      <c r="P175" s="29"/>
      <c r="Q175" s="29"/>
      <c r="R175" s="29"/>
      <c r="S175" s="29"/>
      <c r="T175" s="29"/>
      <c r="U175" s="29"/>
      <c r="V175" s="29"/>
      <c r="W175" s="29"/>
      <c r="X175" s="29"/>
      <c r="Y175" s="155" t="s">
        <v>92</v>
      </c>
      <c r="Z175" s="707" t="s">
        <v>199</v>
      </c>
      <c r="AA175" s="707"/>
      <c r="AB175" s="707"/>
      <c r="AC175" s="707"/>
      <c r="AD175" s="707"/>
      <c r="AE175" s="707"/>
      <c r="AF175" s="707"/>
      <c r="AG175" s="707"/>
      <c r="AH175" s="707"/>
      <c r="AI175" s="707"/>
      <c r="AJ175" s="708"/>
      <c r="AK175" s="156"/>
      <c r="AL175" s="4"/>
    </row>
    <row r="176" spans="1:38">
      <c r="A176" s="29"/>
      <c r="B176" s="157"/>
      <c r="C176" s="168"/>
      <c r="D176" s="98" t="s">
        <v>160</v>
      </c>
      <c r="E176" s="61" t="s">
        <v>200</v>
      </c>
      <c r="F176" s="183"/>
      <c r="G176" s="149"/>
      <c r="H176" s="134"/>
      <c r="I176" s="149"/>
      <c r="J176" s="149"/>
      <c r="K176" s="134"/>
      <c r="L176" s="134"/>
      <c r="M176" s="134"/>
      <c r="N176" s="134"/>
      <c r="O176" s="134"/>
      <c r="P176" s="134"/>
      <c r="Q176" s="134"/>
      <c r="R176" s="134"/>
      <c r="S176" s="134"/>
      <c r="T176" s="134"/>
      <c r="U176" s="134"/>
      <c r="V176" s="134"/>
      <c r="W176" s="134"/>
      <c r="X176" s="134"/>
      <c r="Y176" s="155" t="s">
        <v>40</v>
      </c>
      <c r="Z176" s="653" t="s">
        <v>201</v>
      </c>
      <c r="AA176" s="653"/>
      <c r="AB176" s="653"/>
      <c r="AC176" s="653"/>
      <c r="AD176" s="653"/>
      <c r="AE176" s="653"/>
      <c r="AF176" s="653"/>
      <c r="AG176" s="653"/>
      <c r="AH176" s="653"/>
      <c r="AI176" s="653"/>
      <c r="AJ176" s="654"/>
      <c r="AK176" s="147"/>
      <c r="AL176" s="4"/>
    </row>
    <row r="177" spans="1:38">
      <c r="A177" s="29"/>
      <c r="B177" s="157"/>
      <c r="C177" s="164"/>
      <c r="D177" s="47" t="s">
        <v>202</v>
      </c>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655"/>
      <c r="AD177" s="656"/>
      <c r="AE177" s="656"/>
      <c r="AF177" s="656"/>
      <c r="AG177" s="656"/>
      <c r="AH177" s="657"/>
      <c r="AI177" s="686" t="s">
        <v>130</v>
      </c>
      <c r="AJ177" s="687"/>
      <c r="AK177" s="688"/>
      <c r="AL177" s="4"/>
    </row>
    <row r="178" spans="1:38">
      <c r="A178" s="29"/>
      <c r="B178" s="173"/>
      <c r="C178" s="98"/>
      <c r="D178" s="83" t="s">
        <v>203</v>
      </c>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6"/>
      <c r="AL178" s="4"/>
    </row>
    <row r="179" spans="1:38">
      <c r="A179" s="29"/>
      <c r="B179" s="173"/>
      <c r="C179" s="91" t="s">
        <v>90</v>
      </c>
      <c r="D179" s="47"/>
      <c r="E179" s="102"/>
      <c r="F179" s="102"/>
      <c r="G179" s="102"/>
      <c r="H179" s="102"/>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8"/>
      <c r="AL179" s="4"/>
    </row>
    <row r="180" spans="1:38">
      <c r="A180" s="29"/>
      <c r="B180" s="58"/>
      <c r="C180" s="56"/>
      <c r="D180" s="615" t="s">
        <v>132</v>
      </c>
      <c r="E180" s="615"/>
      <c r="F180" s="615"/>
      <c r="G180" s="615"/>
      <c r="H180" s="615"/>
      <c r="I180" s="615"/>
      <c r="J180" s="615"/>
      <c r="K180" s="615"/>
      <c r="L180" s="615"/>
      <c r="M180" s="615"/>
      <c r="N180" s="615"/>
      <c r="O180" s="615"/>
      <c r="P180" s="615"/>
      <c r="Q180" s="615"/>
      <c r="R180" s="615"/>
      <c r="S180" s="615"/>
      <c r="T180" s="615"/>
      <c r="U180" s="615"/>
      <c r="V180" s="615"/>
      <c r="W180" s="615"/>
      <c r="X180" s="615"/>
      <c r="Y180" s="615"/>
      <c r="Z180" s="615"/>
      <c r="AA180" s="615"/>
      <c r="AB180" s="615"/>
      <c r="AC180" s="615"/>
      <c r="AD180" s="615"/>
      <c r="AE180" s="615"/>
      <c r="AF180" s="615"/>
      <c r="AG180" s="615"/>
      <c r="AH180" s="615"/>
      <c r="AI180" s="615"/>
      <c r="AJ180" s="615"/>
      <c r="AK180" s="616"/>
      <c r="AL180" s="4"/>
    </row>
    <row r="181" spans="1:38">
      <c r="A181" s="29"/>
      <c r="B181" s="157"/>
      <c r="C181" s="64"/>
      <c r="D181" s="120" t="s">
        <v>92</v>
      </c>
      <c r="E181" s="623" t="s">
        <v>204</v>
      </c>
      <c r="F181" s="623"/>
      <c r="G181" s="623"/>
      <c r="H181" s="623"/>
      <c r="I181" s="623"/>
      <c r="J181" s="623"/>
      <c r="K181" s="623"/>
      <c r="L181" s="623"/>
      <c r="M181" s="623"/>
      <c r="N181" s="623"/>
      <c r="O181" s="623"/>
      <c r="P181" s="623"/>
      <c r="Q181" s="623"/>
      <c r="R181" s="623"/>
      <c r="S181" s="623"/>
      <c r="T181" s="623"/>
      <c r="U181" s="623"/>
      <c r="V181" s="623"/>
      <c r="W181" s="623"/>
      <c r="X181" s="623"/>
      <c r="Y181" s="623"/>
      <c r="Z181" s="623"/>
      <c r="AA181" s="623"/>
      <c r="AB181" s="623"/>
      <c r="AC181" s="623"/>
      <c r="AD181" s="623"/>
      <c r="AE181" s="623"/>
      <c r="AF181" s="623"/>
      <c r="AG181" s="623"/>
      <c r="AH181" s="623"/>
      <c r="AI181" s="623"/>
      <c r="AJ181" s="623"/>
      <c r="AK181" s="670"/>
      <c r="AL181" s="4"/>
    </row>
    <row r="182" spans="1:38">
      <c r="A182" s="29"/>
      <c r="B182" s="157"/>
      <c r="C182" s="64"/>
      <c r="D182" s="120" t="s">
        <v>92</v>
      </c>
      <c r="E182" s="623" t="s">
        <v>205</v>
      </c>
      <c r="F182" s="623"/>
      <c r="G182" s="623"/>
      <c r="H182" s="623"/>
      <c r="I182" s="623"/>
      <c r="J182" s="623"/>
      <c r="K182" s="623"/>
      <c r="L182" s="623"/>
      <c r="M182" s="623"/>
      <c r="N182" s="623"/>
      <c r="O182" s="623"/>
      <c r="P182" s="623"/>
      <c r="Q182" s="623"/>
      <c r="R182" s="623"/>
      <c r="S182" s="623"/>
      <c r="T182" s="623"/>
      <c r="U182" s="623"/>
      <c r="V182" s="623"/>
      <c r="W182" s="623"/>
      <c r="X182" s="623"/>
      <c r="Y182" s="623"/>
      <c r="Z182" s="623"/>
      <c r="AA182" s="623"/>
      <c r="AB182" s="623"/>
      <c r="AC182" s="623"/>
      <c r="AD182" s="623"/>
      <c r="AE182" s="623"/>
      <c r="AF182" s="623"/>
      <c r="AG182" s="623"/>
      <c r="AH182" s="623"/>
      <c r="AI182" s="623"/>
      <c r="AJ182" s="623"/>
      <c r="AK182" s="670"/>
      <c r="AL182" s="4"/>
    </row>
    <row r="183" spans="1:38" ht="15.75" customHeight="1">
      <c r="A183" s="29"/>
      <c r="B183" s="157"/>
      <c r="C183" s="64"/>
      <c r="D183" s="98"/>
      <c r="E183" s="61" t="s">
        <v>206</v>
      </c>
      <c r="F183" s="149"/>
      <c r="G183" s="149"/>
      <c r="H183" s="149"/>
      <c r="I183" s="134"/>
      <c r="J183" s="134"/>
      <c r="K183" s="134"/>
      <c r="L183" s="134"/>
      <c r="M183" s="134"/>
      <c r="N183" s="134"/>
      <c r="O183" s="134"/>
      <c r="P183" s="134"/>
      <c r="Q183" s="134"/>
      <c r="R183" s="134"/>
      <c r="S183" s="134"/>
      <c r="T183" s="134"/>
      <c r="U183" s="134"/>
      <c r="V183" s="134"/>
      <c r="W183" s="134"/>
      <c r="X183" s="134"/>
      <c r="Y183" s="134"/>
      <c r="Z183" s="134"/>
      <c r="AA183" s="134"/>
      <c r="AB183" s="134"/>
      <c r="AC183" s="85"/>
      <c r="AD183" s="134"/>
      <c r="AE183" s="134"/>
      <c r="AF183" s="134"/>
      <c r="AG183" s="134"/>
      <c r="AH183" s="134"/>
      <c r="AI183" s="134"/>
      <c r="AJ183" s="134"/>
      <c r="AK183" s="151"/>
      <c r="AL183" s="4"/>
    </row>
    <row r="184" spans="1:38">
      <c r="A184" s="29"/>
      <c r="B184" s="157"/>
      <c r="C184" s="64"/>
      <c r="D184" s="65" t="s">
        <v>92</v>
      </c>
      <c r="E184" s="676" t="s">
        <v>207</v>
      </c>
      <c r="F184" s="676"/>
      <c r="G184" s="676"/>
      <c r="H184" s="676"/>
      <c r="I184" s="676"/>
      <c r="J184" s="676"/>
      <c r="K184" s="676"/>
      <c r="L184" s="676"/>
      <c r="M184" s="676"/>
      <c r="N184" s="676"/>
      <c r="O184" s="676"/>
      <c r="P184" s="676"/>
      <c r="Q184" s="676"/>
      <c r="R184" s="676"/>
      <c r="S184" s="676"/>
      <c r="T184" s="676"/>
      <c r="U184" s="676"/>
      <c r="V184" s="676"/>
      <c r="W184" s="676"/>
      <c r="X184" s="676"/>
      <c r="Y184" s="676"/>
      <c r="Z184" s="676"/>
      <c r="AA184" s="676"/>
      <c r="AB184" s="676"/>
      <c r="AC184" s="676"/>
      <c r="AD184" s="676"/>
      <c r="AE184" s="676"/>
      <c r="AF184" s="676"/>
      <c r="AG184" s="676"/>
      <c r="AH184" s="676"/>
      <c r="AI184" s="676"/>
      <c r="AJ184" s="676"/>
      <c r="AK184" s="677"/>
      <c r="AL184" s="4"/>
    </row>
    <row r="185" spans="1:38" ht="13.5" customHeight="1">
      <c r="A185" s="29"/>
      <c r="B185" s="157"/>
      <c r="C185" s="64"/>
      <c r="D185" s="184"/>
      <c r="E185" s="678"/>
      <c r="F185" s="678"/>
      <c r="G185" s="678"/>
      <c r="H185" s="678"/>
      <c r="I185" s="678"/>
      <c r="J185" s="678"/>
      <c r="K185" s="678"/>
      <c r="L185" s="678"/>
      <c r="M185" s="678"/>
      <c r="N185" s="678"/>
      <c r="O185" s="678"/>
      <c r="P185" s="678"/>
      <c r="Q185" s="678"/>
      <c r="R185" s="678"/>
      <c r="S185" s="678"/>
      <c r="T185" s="678"/>
      <c r="U185" s="678"/>
      <c r="V185" s="678"/>
      <c r="W185" s="678"/>
      <c r="X185" s="678"/>
      <c r="Y185" s="678"/>
      <c r="Z185" s="678"/>
      <c r="AA185" s="678"/>
      <c r="AB185" s="678"/>
      <c r="AC185" s="678"/>
      <c r="AD185" s="678"/>
      <c r="AE185" s="678"/>
      <c r="AF185" s="678"/>
      <c r="AG185" s="678"/>
      <c r="AH185" s="678"/>
      <c r="AI185" s="678"/>
      <c r="AJ185" s="678"/>
      <c r="AK185" s="679"/>
      <c r="AL185" s="4"/>
    </row>
    <row r="186" spans="1:38" ht="15.75" customHeight="1">
      <c r="A186" s="29"/>
      <c r="B186" s="157"/>
      <c r="C186" s="62"/>
      <c r="D186" s="98"/>
      <c r="E186" s="61" t="s">
        <v>208</v>
      </c>
      <c r="F186" s="183"/>
      <c r="G186" s="149"/>
      <c r="H186" s="149"/>
      <c r="I186" s="134"/>
      <c r="J186" s="134"/>
      <c r="K186" s="134"/>
      <c r="L186" s="134"/>
      <c r="M186" s="134"/>
      <c r="N186" s="134"/>
      <c r="O186" s="134"/>
      <c r="P186" s="134"/>
      <c r="Q186" s="134"/>
      <c r="R186" s="134"/>
      <c r="S186" s="134"/>
      <c r="T186" s="134"/>
      <c r="U186" s="134"/>
      <c r="V186" s="134"/>
      <c r="W186" s="134"/>
      <c r="X186" s="134"/>
      <c r="Y186" s="134"/>
      <c r="Z186" s="134"/>
      <c r="AA186" s="134"/>
      <c r="AB186" s="134"/>
      <c r="AC186" s="85"/>
      <c r="AD186" s="134"/>
      <c r="AE186" s="134"/>
      <c r="AF186" s="134"/>
      <c r="AG186" s="134"/>
      <c r="AH186" s="134"/>
      <c r="AI186" s="134"/>
      <c r="AJ186" s="134"/>
      <c r="AK186" s="151"/>
      <c r="AL186" s="4"/>
    </row>
    <row r="187" spans="1:38">
      <c r="A187" s="29"/>
      <c r="B187" s="157"/>
      <c r="C187" s="64"/>
      <c r="D187" s="120" t="s">
        <v>92</v>
      </c>
      <c r="E187" s="623" t="s">
        <v>209</v>
      </c>
      <c r="F187" s="623"/>
      <c r="G187" s="623"/>
      <c r="H187" s="623"/>
      <c r="I187" s="623"/>
      <c r="J187" s="623"/>
      <c r="K187" s="623"/>
      <c r="L187" s="623"/>
      <c r="M187" s="623"/>
      <c r="N187" s="623"/>
      <c r="O187" s="623"/>
      <c r="P187" s="623"/>
      <c r="Q187" s="623"/>
      <c r="R187" s="623"/>
      <c r="S187" s="623"/>
      <c r="T187" s="623"/>
      <c r="U187" s="623"/>
      <c r="V187" s="623"/>
      <c r="W187" s="623"/>
      <c r="X187" s="623"/>
      <c r="Y187" s="623"/>
      <c r="Z187" s="623"/>
      <c r="AA187" s="623"/>
      <c r="AB187" s="623"/>
      <c r="AC187" s="623"/>
      <c r="AD187" s="623"/>
      <c r="AE187" s="623"/>
      <c r="AF187" s="623"/>
      <c r="AG187" s="623"/>
      <c r="AH187" s="623"/>
      <c r="AI187" s="623"/>
      <c r="AJ187" s="623"/>
      <c r="AK187" s="670"/>
      <c r="AL187" s="4"/>
    </row>
    <row r="188" spans="1:38" ht="15.75" customHeight="1">
      <c r="A188" s="29"/>
      <c r="B188" s="157"/>
      <c r="C188" s="62"/>
      <c r="D188" s="62"/>
      <c r="E188" s="57" t="s">
        <v>210</v>
      </c>
      <c r="F188" s="174"/>
      <c r="G188" s="4"/>
      <c r="H188" s="4"/>
      <c r="I188" s="29"/>
      <c r="J188" s="29"/>
      <c r="K188" s="29"/>
      <c r="L188" s="29"/>
      <c r="M188" s="29"/>
      <c r="N188" s="29"/>
      <c r="O188" s="29"/>
      <c r="P188" s="29"/>
      <c r="Q188" s="29"/>
      <c r="R188" s="29"/>
      <c r="S188" s="29"/>
      <c r="T188" s="29"/>
      <c r="U188" s="29"/>
      <c r="V188" s="29"/>
      <c r="W188" s="29"/>
      <c r="X188" s="29"/>
      <c r="Y188" s="29"/>
      <c r="Z188" s="29"/>
      <c r="AA188" s="29"/>
      <c r="AB188" s="29"/>
      <c r="AC188" s="3"/>
      <c r="AD188" s="29"/>
      <c r="AE188" s="29"/>
      <c r="AF188" s="29"/>
      <c r="AG188" s="29"/>
      <c r="AH188" s="29"/>
      <c r="AI188" s="29"/>
      <c r="AJ188" s="29"/>
      <c r="AK188" s="130"/>
      <c r="AL188" s="4"/>
    </row>
    <row r="189" spans="1:38" ht="15.75" customHeight="1">
      <c r="A189" s="29"/>
      <c r="B189" s="128"/>
      <c r="C189" s="35"/>
      <c r="D189" s="35"/>
      <c r="E189" s="123"/>
      <c r="F189" s="185"/>
      <c r="G189" s="128"/>
      <c r="H189" s="128"/>
      <c r="I189" s="129"/>
      <c r="J189" s="129"/>
      <c r="K189" s="129"/>
      <c r="L189" s="129"/>
      <c r="M189" s="129"/>
      <c r="N189" s="129"/>
      <c r="O189" s="129"/>
      <c r="P189" s="129"/>
      <c r="Q189" s="129"/>
      <c r="R189" s="129"/>
      <c r="S189" s="129"/>
      <c r="T189" s="129"/>
      <c r="U189" s="129"/>
      <c r="V189" s="129"/>
      <c r="W189" s="129"/>
      <c r="X189" s="129"/>
      <c r="Y189" s="129"/>
      <c r="Z189" s="129"/>
      <c r="AA189" s="129"/>
      <c r="AB189" s="129"/>
      <c r="AC189" s="35"/>
      <c r="AD189" s="129"/>
      <c r="AE189" s="129"/>
      <c r="AF189" s="129"/>
      <c r="AG189" s="129"/>
      <c r="AH189" s="129"/>
      <c r="AI189" s="129"/>
      <c r="AJ189" s="129"/>
      <c r="AK189" s="128"/>
      <c r="AL189" s="4"/>
    </row>
    <row r="190" spans="1:38">
      <c r="A190" s="29"/>
      <c r="B190" s="40" t="s">
        <v>57</v>
      </c>
      <c r="C190" s="41"/>
      <c r="D190" s="41"/>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109"/>
      <c r="AL190" s="4"/>
    </row>
    <row r="191" spans="1:38">
      <c r="A191" s="29"/>
      <c r="B191" s="44"/>
      <c r="C191" s="45" t="s">
        <v>96</v>
      </c>
      <c r="D191" s="46"/>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8"/>
      <c r="AL191" s="4"/>
    </row>
    <row r="192" spans="1:38">
      <c r="A192" s="29"/>
      <c r="B192" s="44"/>
      <c r="C192" s="77"/>
      <c r="D192" s="78" t="s">
        <v>97</v>
      </c>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79"/>
      <c r="AC192" s="643">
        <f>'別紙2（高効率空調機器）'!G26</f>
        <v>0</v>
      </c>
      <c r="AD192" s="644"/>
      <c r="AE192" s="644"/>
      <c r="AF192" s="644"/>
      <c r="AG192" s="644"/>
      <c r="AH192" s="644"/>
      <c r="AI192" s="645"/>
      <c r="AJ192" s="62" t="s">
        <v>79</v>
      </c>
      <c r="AK192" s="50"/>
      <c r="AL192" s="4"/>
    </row>
    <row r="193" spans="1:38">
      <c r="A193" s="29"/>
      <c r="B193" s="44"/>
      <c r="C193" s="77"/>
      <c r="D193" s="45" t="s">
        <v>98</v>
      </c>
      <c r="E193" s="47"/>
      <c r="F193" s="47"/>
      <c r="G193" s="47"/>
      <c r="H193" s="47"/>
      <c r="I193" s="47"/>
      <c r="J193" s="47"/>
      <c r="K193" s="47"/>
      <c r="L193" s="47"/>
      <c r="M193" s="47"/>
      <c r="N193" s="47"/>
      <c r="O193" s="47"/>
      <c r="P193" s="47"/>
      <c r="Q193" s="47"/>
      <c r="R193" s="47"/>
      <c r="S193" s="47"/>
      <c r="T193" s="47"/>
      <c r="U193" s="47"/>
      <c r="V193" s="47"/>
      <c r="W193" s="47"/>
      <c r="X193" s="47"/>
      <c r="Y193" s="80" t="s">
        <v>99</v>
      </c>
      <c r="Z193" s="47"/>
      <c r="AA193" s="47"/>
      <c r="AB193" s="48"/>
      <c r="AC193" s="81" t="s">
        <v>100</v>
      </c>
      <c r="AD193" s="646"/>
      <c r="AE193" s="646"/>
      <c r="AF193" s="646"/>
      <c r="AG193" s="646"/>
      <c r="AH193" s="646"/>
      <c r="AI193" s="82" t="s">
        <v>101</v>
      </c>
      <c r="AJ193" s="3"/>
      <c r="AK193" s="50"/>
      <c r="AL193" s="4"/>
    </row>
    <row r="194" spans="1:38">
      <c r="A194" s="29"/>
      <c r="B194" s="44"/>
      <c r="C194" s="77"/>
      <c r="D194" s="83" t="s">
        <v>102</v>
      </c>
      <c r="E194" s="84"/>
      <c r="F194" s="85"/>
      <c r="G194" s="85"/>
      <c r="H194" s="85"/>
      <c r="I194" s="85"/>
      <c r="J194" s="85"/>
      <c r="K194" s="85"/>
      <c r="L194" s="85"/>
      <c r="M194" s="85"/>
      <c r="N194" s="85"/>
      <c r="O194" s="85"/>
      <c r="P194" s="85"/>
      <c r="Q194" s="85"/>
      <c r="R194" s="85"/>
      <c r="S194" s="85"/>
      <c r="T194" s="85"/>
      <c r="U194" s="85"/>
      <c r="V194" s="85"/>
      <c r="W194" s="85"/>
      <c r="X194" s="85"/>
      <c r="Y194" s="84" t="s">
        <v>103</v>
      </c>
      <c r="Z194" s="85"/>
      <c r="AA194" s="85"/>
      <c r="AB194" s="86"/>
      <c r="AC194" s="647"/>
      <c r="AD194" s="648"/>
      <c r="AE194" s="648"/>
      <c r="AF194" s="648"/>
      <c r="AG194" s="648"/>
      <c r="AH194" s="648"/>
      <c r="AI194" s="649"/>
      <c r="AJ194" s="3" t="s">
        <v>79</v>
      </c>
      <c r="AK194" s="50"/>
      <c r="AL194" s="4"/>
    </row>
    <row r="195" spans="1:38">
      <c r="A195" s="29"/>
      <c r="B195" s="44"/>
      <c r="C195" s="77"/>
      <c r="D195" s="78" t="s">
        <v>104</v>
      </c>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79"/>
      <c r="AC195" s="643">
        <f>ROUNDDOWN(AC192*2/3,-3)</f>
        <v>0</v>
      </c>
      <c r="AD195" s="644"/>
      <c r="AE195" s="644"/>
      <c r="AF195" s="644"/>
      <c r="AG195" s="644"/>
      <c r="AH195" s="644"/>
      <c r="AI195" s="645"/>
      <c r="AJ195" s="3" t="s">
        <v>79</v>
      </c>
      <c r="AK195" s="50"/>
      <c r="AL195" s="4"/>
    </row>
    <row r="196" spans="1:38" ht="19.5" thickBot="1">
      <c r="A196" s="29"/>
      <c r="B196" s="44"/>
      <c r="C196" s="77"/>
      <c r="D196" s="78" t="s">
        <v>105</v>
      </c>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79"/>
      <c r="AC196" s="667">
        <f>ROUNDDOWN(AC192-AC194,-3)</f>
        <v>0</v>
      </c>
      <c r="AD196" s="668"/>
      <c r="AE196" s="668"/>
      <c r="AF196" s="668"/>
      <c r="AG196" s="668"/>
      <c r="AH196" s="668"/>
      <c r="AI196" s="669"/>
      <c r="AJ196" s="3" t="s">
        <v>79</v>
      </c>
      <c r="AK196" s="50"/>
      <c r="AL196" s="4"/>
    </row>
    <row r="197" spans="1:38" ht="19.5" thickBot="1">
      <c r="A197" s="29"/>
      <c r="B197" s="44"/>
      <c r="C197" s="87"/>
      <c r="D197" s="88" t="s">
        <v>106</v>
      </c>
      <c r="E197" s="35"/>
      <c r="F197" s="35"/>
      <c r="G197" s="35"/>
      <c r="H197" s="89"/>
      <c r="I197" s="35"/>
      <c r="J197" s="35"/>
      <c r="K197" s="35"/>
      <c r="L197" s="35"/>
      <c r="M197" s="35"/>
      <c r="N197" s="35"/>
      <c r="O197" s="35"/>
      <c r="P197" s="35"/>
      <c r="Q197" s="35"/>
      <c r="R197" s="35"/>
      <c r="S197" s="35"/>
      <c r="T197" s="35"/>
      <c r="U197" s="35"/>
      <c r="V197" s="35"/>
      <c r="W197" s="35"/>
      <c r="X197" s="35"/>
      <c r="Y197" s="35"/>
      <c r="Z197" s="35"/>
      <c r="AA197" s="35"/>
      <c r="AB197" s="35"/>
      <c r="AC197" s="619">
        <f>MIN(AC195:AI196)</f>
        <v>0</v>
      </c>
      <c r="AD197" s="620"/>
      <c r="AE197" s="620"/>
      <c r="AF197" s="620"/>
      <c r="AG197" s="620"/>
      <c r="AH197" s="620"/>
      <c r="AI197" s="621"/>
      <c r="AJ197" s="85" t="s">
        <v>79</v>
      </c>
      <c r="AK197" s="86"/>
      <c r="AL197" s="4"/>
    </row>
    <row r="198" spans="1:38">
      <c r="A198" s="29"/>
      <c r="B198" s="173"/>
      <c r="C198" s="45" t="s">
        <v>107</v>
      </c>
      <c r="D198" s="36"/>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5"/>
      <c r="AK198" s="48"/>
      <c r="AL198" s="4"/>
    </row>
    <row r="199" spans="1:38">
      <c r="A199" s="29"/>
      <c r="B199" s="173"/>
      <c r="C199" s="49"/>
      <c r="D199" s="45" t="s">
        <v>136</v>
      </c>
      <c r="E199" s="80"/>
      <c r="F199" s="47"/>
      <c r="G199" s="47"/>
      <c r="H199" s="47"/>
      <c r="I199" s="47"/>
      <c r="J199" s="47"/>
      <c r="K199" s="47"/>
      <c r="L199" s="47"/>
      <c r="M199" s="47"/>
      <c r="N199" s="47"/>
      <c r="O199" s="47"/>
      <c r="P199" s="47"/>
      <c r="Q199" s="47"/>
      <c r="R199" s="47"/>
      <c r="S199" s="47"/>
      <c r="T199" s="47"/>
      <c r="U199" s="47"/>
      <c r="V199" s="47"/>
      <c r="W199" s="47"/>
      <c r="X199" s="47"/>
      <c r="Y199" s="47"/>
      <c r="Z199" s="47"/>
      <c r="AA199" s="47"/>
      <c r="AB199" s="48"/>
      <c r="AC199" s="92" t="s">
        <v>92</v>
      </c>
      <c r="AD199" s="712" t="s">
        <v>211</v>
      </c>
      <c r="AE199" s="712"/>
      <c r="AF199" s="712"/>
      <c r="AG199" s="712"/>
      <c r="AH199" s="712"/>
      <c r="AI199" s="712"/>
      <c r="AJ199" s="712"/>
      <c r="AK199" s="713"/>
      <c r="AL199" s="4"/>
    </row>
    <row r="200" spans="1:38">
      <c r="A200" s="29"/>
      <c r="B200" s="173"/>
      <c r="C200" s="49"/>
      <c r="D200" s="186" t="s">
        <v>35</v>
      </c>
      <c r="E200" s="714" t="s">
        <v>212</v>
      </c>
      <c r="F200" s="714"/>
      <c r="G200" s="714"/>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92" t="s">
        <v>92</v>
      </c>
      <c r="AD200" s="593" t="s">
        <v>213</v>
      </c>
      <c r="AE200" s="593"/>
      <c r="AF200" s="593"/>
      <c r="AG200" s="593"/>
      <c r="AH200" s="593"/>
      <c r="AI200" s="593"/>
      <c r="AJ200" s="593"/>
      <c r="AK200" s="718"/>
      <c r="AL200" s="4"/>
    </row>
    <row r="201" spans="1:38">
      <c r="A201" s="29"/>
      <c r="B201" s="173"/>
      <c r="C201" s="49"/>
      <c r="D201" s="110"/>
      <c r="E201" s="716"/>
      <c r="F201" s="716"/>
      <c r="G201" s="716"/>
      <c r="H201" s="716"/>
      <c r="I201" s="716"/>
      <c r="J201" s="716"/>
      <c r="K201" s="716"/>
      <c r="L201" s="716"/>
      <c r="M201" s="716"/>
      <c r="N201" s="716"/>
      <c r="O201" s="716"/>
      <c r="P201" s="716"/>
      <c r="Q201" s="716"/>
      <c r="R201" s="716"/>
      <c r="S201" s="716"/>
      <c r="T201" s="716"/>
      <c r="U201" s="716"/>
      <c r="V201" s="716"/>
      <c r="W201" s="716"/>
      <c r="X201" s="716"/>
      <c r="Y201" s="716"/>
      <c r="Z201" s="716"/>
      <c r="AA201" s="716"/>
      <c r="AB201" s="717"/>
      <c r="AC201" s="100" t="s">
        <v>92</v>
      </c>
      <c r="AD201" s="719" t="s">
        <v>214</v>
      </c>
      <c r="AE201" s="719"/>
      <c r="AF201" s="719"/>
      <c r="AG201" s="719"/>
      <c r="AH201" s="719"/>
      <c r="AI201" s="719"/>
      <c r="AJ201" s="719"/>
      <c r="AK201" s="720"/>
      <c r="AL201" s="4"/>
    </row>
    <row r="202" spans="1:38">
      <c r="A202" s="29"/>
      <c r="B202" s="173"/>
      <c r="C202" s="90"/>
      <c r="D202" s="91" t="s">
        <v>215</v>
      </c>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655"/>
      <c r="AD202" s="656"/>
      <c r="AE202" s="656"/>
      <c r="AF202" s="656"/>
      <c r="AG202" s="656"/>
      <c r="AH202" s="657"/>
      <c r="AI202" s="686" t="s">
        <v>130</v>
      </c>
      <c r="AJ202" s="687"/>
      <c r="AK202" s="688"/>
      <c r="AL202" s="4"/>
    </row>
    <row r="203" spans="1:38">
      <c r="A203" s="29"/>
      <c r="B203" s="66"/>
      <c r="C203" s="98"/>
      <c r="D203" s="83" t="s">
        <v>203</v>
      </c>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6"/>
      <c r="AL203" s="4"/>
    </row>
    <row r="204" spans="1:38" ht="7.5" customHeight="1">
      <c r="A204" s="29"/>
      <c r="B204" s="47"/>
      <c r="C204" s="47"/>
      <c r="D204" s="80"/>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
    </row>
    <row r="205" spans="1:38" ht="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4"/>
      <c r="AL205" s="4"/>
    </row>
    <row r="206" spans="1:38">
      <c r="A206" s="29"/>
      <c r="B206" s="40" t="s">
        <v>216</v>
      </c>
      <c r="C206" s="41"/>
      <c r="D206" s="41"/>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109"/>
      <c r="AL206" s="4"/>
    </row>
    <row r="207" spans="1:38">
      <c r="A207" s="29"/>
      <c r="B207" s="44"/>
      <c r="C207" s="45" t="s">
        <v>96</v>
      </c>
      <c r="D207" s="46"/>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8"/>
      <c r="AL207" s="4"/>
    </row>
    <row r="208" spans="1:38">
      <c r="A208" s="29"/>
      <c r="B208" s="44"/>
      <c r="C208" s="77"/>
      <c r="D208" s="78" t="s">
        <v>97</v>
      </c>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79"/>
      <c r="AC208" s="643">
        <f>'別紙2（高機能換気設備）'!G26</f>
        <v>0</v>
      </c>
      <c r="AD208" s="644"/>
      <c r="AE208" s="644"/>
      <c r="AF208" s="644"/>
      <c r="AG208" s="644"/>
      <c r="AH208" s="644"/>
      <c r="AI208" s="645"/>
      <c r="AJ208" s="62" t="s">
        <v>79</v>
      </c>
      <c r="AK208" s="50"/>
      <c r="AL208" s="4"/>
    </row>
    <row r="209" spans="1:41">
      <c r="A209" s="29"/>
      <c r="B209" s="44"/>
      <c r="C209" s="77"/>
      <c r="D209" s="45" t="s">
        <v>98</v>
      </c>
      <c r="E209" s="47"/>
      <c r="F209" s="47"/>
      <c r="G209" s="47"/>
      <c r="H209" s="47"/>
      <c r="I209" s="47"/>
      <c r="J209" s="47"/>
      <c r="K209" s="47"/>
      <c r="L209" s="47"/>
      <c r="M209" s="47"/>
      <c r="N209" s="47"/>
      <c r="O209" s="47"/>
      <c r="P209" s="47"/>
      <c r="Q209" s="47"/>
      <c r="R209" s="47"/>
      <c r="S209" s="47"/>
      <c r="T209" s="47"/>
      <c r="U209" s="47"/>
      <c r="V209" s="47"/>
      <c r="W209" s="47"/>
      <c r="X209" s="47"/>
      <c r="Y209" s="80" t="s">
        <v>99</v>
      </c>
      <c r="Z209" s="47"/>
      <c r="AA209" s="47"/>
      <c r="AB209" s="48"/>
      <c r="AC209" s="81" t="s">
        <v>100</v>
      </c>
      <c r="AD209" s="711"/>
      <c r="AE209" s="711"/>
      <c r="AF209" s="711"/>
      <c r="AG209" s="711"/>
      <c r="AH209" s="711"/>
      <c r="AI209" s="82" t="s">
        <v>101</v>
      </c>
      <c r="AJ209" s="3"/>
      <c r="AK209" s="50"/>
      <c r="AL209" s="4"/>
    </row>
    <row r="210" spans="1:41">
      <c r="A210" s="29"/>
      <c r="B210" s="44"/>
      <c r="C210" s="77"/>
      <c r="D210" s="83" t="s">
        <v>102</v>
      </c>
      <c r="E210" s="84"/>
      <c r="F210" s="85"/>
      <c r="G210" s="85"/>
      <c r="H210" s="85"/>
      <c r="I210" s="85"/>
      <c r="J210" s="85"/>
      <c r="K210" s="85"/>
      <c r="L210" s="85"/>
      <c r="M210" s="85"/>
      <c r="N210" s="85"/>
      <c r="O210" s="85"/>
      <c r="P210" s="85"/>
      <c r="Q210" s="85"/>
      <c r="R210" s="85"/>
      <c r="S210" s="85"/>
      <c r="T210" s="85"/>
      <c r="U210" s="85"/>
      <c r="V210" s="85"/>
      <c r="W210" s="85"/>
      <c r="X210" s="85"/>
      <c r="Y210" s="84" t="s">
        <v>103</v>
      </c>
      <c r="Z210" s="85"/>
      <c r="AA210" s="85"/>
      <c r="AB210" s="86"/>
      <c r="AC210" s="647"/>
      <c r="AD210" s="648"/>
      <c r="AE210" s="648"/>
      <c r="AF210" s="648"/>
      <c r="AG210" s="648"/>
      <c r="AH210" s="648"/>
      <c r="AI210" s="649"/>
      <c r="AJ210" s="3" t="s">
        <v>79</v>
      </c>
      <c r="AK210" s="50"/>
      <c r="AL210" s="4"/>
    </row>
    <row r="211" spans="1:41">
      <c r="A211" s="29"/>
      <c r="B211" s="44"/>
      <c r="C211" s="77"/>
      <c r="D211" s="78" t="s">
        <v>104</v>
      </c>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79"/>
      <c r="AC211" s="643">
        <f>ROUNDDOWN(AC208*2/3,-3)</f>
        <v>0</v>
      </c>
      <c r="AD211" s="644"/>
      <c r="AE211" s="644"/>
      <c r="AF211" s="644"/>
      <c r="AG211" s="644"/>
      <c r="AH211" s="644"/>
      <c r="AI211" s="645"/>
      <c r="AJ211" s="3" t="s">
        <v>79</v>
      </c>
      <c r="AK211" s="50"/>
      <c r="AL211" s="4"/>
    </row>
    <row r="212" spans="1:41" ht="19.5" thickBot="1">
      <c r="A212" s="29"/>
      <c r="B212" s="44"/>
      <c r="C212" s="77"/>
      <c r="D212" s="78" t="s">
        <v>105</v>
      </c>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79"/>
      <c r="AC212" s="667">
        <f>ROUNDDOWN(AC208-AC210,-3)</f>
        <v>0</v>
      </c>
      <c r="AD212" s="668"/>
      <c r="AE212" s="668"/>
      <c r="AF212" s="668"/>
      <c r="AG212" s="668"/>
      <c r="AH212" s="668"/>
      <c r="AI212" s="669"/>
      <c r="AJ212" s="3" t="s">
        <v>79</v>
      </c>
      <c r="AK212" s="50"/>
      <c r="AL212" s="4"/>
    </row>
    <row r="213" spans="1:41" ht="19.5" thickBot="1">
      <c r="A213" s="29"/>
      <c r="B213" s="44"/>
      <c r="C213" s="87"/>
      <c r="D213" s="88" t="s">
        <v>106</v>
      </c>
      <c r="E213" s="35"/>
      <c r="F213" s="35"/>
      <c r="G213" s="35"/>
      <c r="H213" s="89"/>
      <c r="I213" s="35"/>
      <c r="J213" s="35"/>
      <c r="K213" s="35"/>
      <c r="L213" s="35"/>
      <c r="M213" s="35"/>
      <c r="N213" s="35"/>
      <c r="O213" s="35"/>
      <c r="P213" s="35"/>
      <c r="Q213" s="35"/>
      <c r="R213" s="35"/>
      <c r="S213" s="35"/>
      <c r="T213" s="35"/>
      <c r="U213" s="35"/>
      <c r="V213" s="35"/>
      <c r="W213" s="35"/>
      <c r="X213" s="35"/>
      <c r="Y213" s="35"/>
      <c r="Z213" s="35"/>
      <c r="AA213" s="35"/>
      <c r="AB213" s="35"/>
      <c r="AC213" s="619">
        <f>MIN(AC211:AI212)</f>
        <v>0</v>
      </c>
      <c r="AD213" s="620"/>
      <c r="AE213" s="620"/>
      <c r="AF213" s="620"/>
      <c r="AG213" s="620"/>
      <c r="AH213" s="620"/>
      <c r="AI213" s="621"/>
      <c r="AJ213" s="85" t="s">
        <v>79</v>
      </c>
      <c r="AK213" s="86"/>
      <c r="AL213" s="4"/>
    </row>
    <row r="214" spans="1:41">
      <c r="A214" s="29"/>
      <c r="B214" s="173"/>
      <c r="C214" s="45" t="s">
        <v>107</v>
      </c>
      <c r="D214" s="36"/>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5"/>
      <c r="AK214" s="48"/>
      <c r="AL214" s="4"/>
    </row>
    <row r="215" spans="1:41">
      <c r="A215" s="29"/>
      <c r="B215" s="173"/>
      <c r="C215" s="90"/>
      <c r="D215" s="91" t="s">
        <v>129</v>
      </c>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655"/>
      <c r="AD215" s="656"/>
      <c r="AE215" s="656"/>
      <c r="AF215" s="656"/>
      <c r="AG215" s="656"/>
      <c r="AH215" s="657"/>
      <c r="AI215" s="686" t="s">
        <v>130</v>
      </c>
      <c r="AJ215" s="687"/>
      <c r="AK215" s="688"/>
      <c r="AL215" s="4"/>
    </row>
    <row r="216" spans="1:41">
      <c r="A216" s="29"/>
      <c r="B216" s="173"/>
      <c r="C216" s="62"/>
      <c r="D216" s="83" t="s">
        <v>203</v>
      </c>
      <c r="E216" s="85"/>
      <c r="F216" s="85"/>
      <c r="G216" s="85"/>
      <c r="H216" s="85"/>
      <c r="I216" s="85"/>
      <c r="J216" s="85"/>
      <c r="K216" s="85"/>
      <c r="L216" s="85"/>
      <c r="M216" s="85"/>
      <c r="N216" s="85"/>
      <c r="O216" s="85"/>
      <c r="P216" s="85"/>
      <c r="Q216" s="85"/>
      <c r="R216" s="85"/>
      <c r="S216" s="85"/>
      <c r="T216" s="85"/>
      <c r="U216" s="85"/>
      <c r="V216" s="85"/>
      <c r="W216" s="85"/>
      <c r="X216" s="85"/>
      <c r="Y216" s="85"/>
      <c r="Z216" s="85"/>
      <c r="AA216" s="85"/>
      <c r="AB216" s="85"/>
      <c r="AC216" s="85"/>
      <c r="AD216" s="85"/>
      <c r="AE216" s="85"/>
      <c r="AF216" s="85"/>
      <c r="AG216" s="85"/>
      <c r="AH216" s="85"/>
      <c r="AI216" s="85"/>
      <c r="AJ216" s="85"/>
      <c r="AK216" s="86"/>
      <c r="AL216" s="4"/>
    </row>
    <row r="217" spans="1:41">
      <c r="A217" s="29"/>
      <c r="B217" s="58"/>
      <c r="C217" s="91" t="s">
        <v>90</v>
      </c>
      <c r="D217" s="47"/>
      <c r="E217" s="102"/>
      <c r="F217" s="102"/>
      <c r="G217" s="102"/>
      <c r="H217" s="102"/>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8"/>
      <c r="AL217" s="4"/>
    </row>
    <row r="218" spans="1:41" ht="14.25" customHeight="1">
      <c r="A218" s="29"/>
      <c r="B218" s="58"/>
      <c r="C218" s="56"/>
      <c r="D218" s="615" t="s">
        <v>132</v>
      </c>
      <c r="E218" s="615"/>
      <c r="F218" s="615"/>
      <c r="G218" s="615"/>
      <c r="H218" s="615"/>
      <c r="I218" s="615"/>
      <c r="J218" s="615"/>
      <c r="K218" s="615"/>
      <c r="L218" s="615"/>
      <c r="M218" s="615"/>
      <c r="N218" s="615"/>
      <c r="O218" s="615"/>
      <c r="P218" s="615"/>
      <c r="Q218" s="615"/>
      <c r="R218" s="615"/>
      <c r="S218" s="615"/>
      <c r="T218" s="615"/>
      <c r="U218" s="615"/>
      <c r="V218" s="615"/>
      <c r="W218" s="615"/>
      <c r="X218" s="615"/>
      <c r="Y218" s="615"/>
      <c r="Z218" s="615"/>
      <c r="AA218" s="615"/>
      <c r="AB218" s="615"/>
      <c r="AC218" s="615"/>
      <c r="AD218" s="615"/>
      <c r="AE218" s="615"/>
      <c r="AF218" s="615"/>
      <c r="AG218" s="615"/>
      <c r="AH218" s="615"/>
      <c r="AI218" s="615"/>
      <c r="AJ218" s="615"/>
      <c r="AK218" s="616"/>
      <c r="AL218" s="4"/>
    </row>
    <row r="219" spans="1:41">
      <c r="A219" s="29"/>
      <c r="B219" s="173"/>
      <c r="C219" s="62"/>
      <c r="D219" s="34" t="s">
        <v>92</v>
      </c>
      <c r="E219" s="639" t="s">
        <v>217</v>
      </c>
      <c r="F219" s="639"/>
      <c r="G219" s="639"/>
      <c r="H219" s="639"/>
      <c r="I219" s="639"/>
      <c r="J219" s="639"/>
      <c r="K219" s="639"/>
      <c r="L219" s="639"/>
      <c r="M219" s="639"/>
      <c r="N219" s="639"/>
      <c r="O219" s="639"/>
      <c r="P219" s="639"/>
      <c r="Q219" s="639"/>
      <c r="R219" s="639"/>
      <c r="S219" s="639"/>
      <c r="T219" s="639"/>
      <c r="U219" s="639"/>
      <c r="V219" s="639"/>
      <c r="W219" s="639"/>
      <c r="X219" s="639"/>
      <c r="Y219" s="639"/>
      <c r="Z219" s="639"/>
      <c r="AA219" s="639"/>
      <c r="AB219" s="639"/>
      <c r="AC219" s="639"/>
      <c r="AD219" s="639"/>
      <c r="AE219" s="639"/>
      <c r="AF219" s="639"/>
      <c r="AG219" s="639"/>
      <c r="AH219" s="639"/>
      <c r="AI219" s="639"/>
      <c r="AJ219" s="639"/>
      <c r="AK219" s="640"/>
      <c r="AL219" s="4"/>
    </row>
    <row r="220" spans="1:41">
      <c r="A220" s="29"/>
      <c r="B220" s="173"/>
      <c r="C220" s="62"/>
      <c r="D220" s="34" t="s">
        <v>92</v>
      </c>
      <c r="E220" s="639" t="s">
        <v>218</v>
      </c>
      <c r="F220" s="639"/>
      <c r="G220" s="639"/>
      <c r="H220" s="639"/>
      <c r="I220" s="639"/>
      <c r="J220" s="639"/>
      <c r="K220" s="639"/>
      <c r="L220" s="639"/>
      <c r="M220" s="639"/>
      <c r="N220" s="639"/>
      <c r="O220" s="639"/>
      <c r="P220" s="639"/>
      <c r="Q220" s="639"/>
      <c r="R220" s="639"/>
      <c r="S220" s="639"/>
      <c r="T220" s="639"/>
      <c r="U220" s="639"/>
      <c r="V220" s="639"/>
      <c r="W220" s="639"/>
      <c r="X220" s="639"/>
      <c r="Y220" s="639"/>
      <c r="Z220" s="639"/>
      <c r="AA220" s="639"/>
      <c r="AB220" s="639"/>
      <c r="AC220" s="639"/>
      <c r="AD220" s="639"/>
      <c r="AE220" s="639"/>
      <c r="AF220" s="639"/>
      <c r="AG220" s="639"/>
      <c r="AH220" s="639"/>
      <c r="AI220" s="639"/>
      <c r="AJ220" s="639"/>
      <c r="AK220" s="640"/>
      <c r="AL220" s="4"/>
      <c r="AN220" s="187"/>
      <c r="AO220" s="187"/>
    </row>
    <row r="221" spans="1:41">
      <c r="A221" s="29"/>
      <c r="B221" s="173"/>
      <c r="C221" s="62"/>
      <c r="D221" s="34" t="s">
        <v>92</v>
      </c>
      <c r="E221" s="639" t="s">
        <v>219</v>
      </c>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40"/>
      <c r="AL221" s="4"/>
    </row>
    <row r="222" spans="1:41">
      <c r="A222" s="29"/>
      <c r="B222" s="66"/>
      <c r="C222" s="98"/>
      <c r="D222" s="34" t="s">
        <v>92</v>
      </c>
      <c r="E222" s="639" t="s">
        <v>220</v>
      </c>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39"/>
      <c r="AD222" s="639"/>
      <c r="AE222" s="639"/>
      <c r="AF222" s="639"/>
      <c r="AG222" s="639"/>
      <c r="AH222" s="639"/>
      <c r="AI222" s="639"/>
      <c r="AJ222" s="639"/>
      <c r="AK222" s="640"/>
      <c r="AL222" s="4"/>
    </row>
    <row r="223" spans="1:41">
      <c r="A223" s="29"/>
      <c r="B223" s="35"/>
      <c r="C223" s="35"/>
      <c r="D223" s="188"/>
      <c r="E223" s="152"/>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2"/>
      <c r="AE223" s="152"/>
      <c r="AF223" s="152"/>
      <c r="AG223" s="152"/>
      <c r="AH223" s="152"/>
      <c r="AI223" s="152"/>
      <c r="AJ223" s="152"/>
      <c r="AK223" s="152"/>
      <c r="AL223" s="4"/>
    </row>
    <row r="224" spans="1:41">
      <c r="A224" s="29"/>
      <c r="B224" s="40" t="s">
        <v>221</v>
      </c>
      <c r="C224" s="41"/>
      <c r="D224" s="41"/>
      <c r="E224" s="42"/>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109"/>
      <c r="AL224" s="4"/>
    </row>
    <row r="225" spans="1:38">
      <c r="A225" s="29"/>
      <c r="B225" s="44"/>
      <c r="C225" s="45" t="s">
        <v>96</v>
      </c>
      <c r="D225" s="46"/>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8"/>
      <c r="AL225" s="4"/>
    </row>
    <row r="226" spans="1:38">
      <c r="A226" s="29"/>
      <c r="B226" s="44"/>
      <c r="C226" s="77"/>
      <c r="D226" s="78" t="s">
        <v>97</v>
      </c>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79"/>
      <c r="AC226" s="643">
        <f>'別紙2（高効率照明機器）'!G26</f>
        <v>0</v>
      </c>
      <c r="AD226" s="644"/>
      <c r="AE226" s="644"/>
      <c r="AF226" s="644"/>
      <c r="AG226" s="644"/>
      <c r="AH226" s="644"/>
      <c r="AI226" s="645"/>
      <c r="AJ226" s="62" t="s">
        <v>79</v>
      </c>
      <c r="AK226" s="50"/>
      <c r="AL226" s="4"/>
    </row>
    <row r="227" spans="1:38">
      <c r="A227" s="29"/>
      <c r="B227" s="44"/>
      <c r="C227" s="77"/>
      <c r="D227" s="45" t="s">
        <v>98</v>
      </c>
      <c r="E227" s="47"/>
      <c r="F227" s="47"/>
      <c r="G227" s="47"/>
      <c r="H227" s="47"/>
      <c r="I227" s="47"/>
      <c r="J227" s="47"/>
      <c r="K227" s="47"/>
      <c r="L227" s="47"/>
      <c r="M227" s="47"/>
      <c r="N227" s="47"/>
      <c r="O227" s="47"/>
      <c r="P227" s="47"/>
      <c r="Q227" s="47"/>
      <c r="R227" s="47"/>
      <c r="S227" s="47"/>
      <c r="T227" s="47"/>
      <c r="U227" s="47"/>
      <c r="V227" s="47"/>
      <c r="W227" s="47"/>
      <c r="X227" s="47"/>
      <c r="Y227" s="80" t="s">
        <v>99</v>
      </c>
      <c r="Z227" s="47"/>
      <c r="AA227" s="47"/>
      <c r="AB227" s="48"/>
      <c r="AC227" s="81" t="s">
        <v>100</v>
      </c>
      <c r="AD227" s="711"/>
      <c r="AE227" s="711"/>
      <c r="AF227" s="711"/>
      <c r="AG227" s="711"/>
      <c r="AH227" s="711"/>
      <c r="AI227" s="82" t="s">
        <v>101</v>
      </c>
      <c r="AJ227" s="3"/>
      <c r="AK227" s="50"/>
      <c r="AL227" s="4"/>
    </row>
    <row r="228" spans="1:38">
      <c r="A228" s="29"/>
      <c r="B228" s="44"/>
      <c r="C228" s="77"/>
      <c r="D228" s="83" t="s">
        <v>102</v>
      </c>
      <c r="E228" s="84"/>
      <c r="F228" s="85"/>
      <c r="G228" s="85"/>
      <c r="H228" s="85"/>
      <c r="I228" s="85"/>
      <c r="J228" s="85"/>
      <c r="K228" s="85"/>
      <c r="L228" s="85"/>
      <c r="M228" s="85"/>
      <c r="N228" s="85"/>
      <c r="O228" s="85"/>
      <c r="P228" s="85"/>
      <c r="Q228" s="85"/>
      <c r="R228" s="85"/>
      <c r="S228" s="85"/>
      <c r="T228" s="85"/>
      <c r="U228" s="85"/>
      <c r="V228" s="85"/>
      <c r="W228" s="85"/>
      <c r="X228" s="85"/>
      <c r="Y228" s="84" t="s">
        <v>103</v>
      </c>
      <c r="Z228" s="85"/>
      <c r="AA228" s="85"/>
      <c r="AB228" s="86"/>
      <c r="AC228" s="647"/>
      <c r="AD228" s="648"/>
      <c r="AE228" s="648"/>
      <c r="AF228" s="648"/>
      <c r="AG228" s="648"/>
      <c r="AH228" s="648"/>
      <c r="AI228" s="649"/>
      <c r="AJ228" s="3" t="s">
        <v>79</v>
      </c>
      <c r="AK228" s="50"/>
      <c r="AL228" s="4"/>
    </row>
    <row r="229" spans="1:38">
      <c r="A229" s="29"/>
      <c r="B229" s="44"/>
      <c r="C229" s="77"/>
      <c r="D229" s="78" t="s">
        <v>104</v>
      </c>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79"/>
      <c r="AC229" s="643">
        <f>ROUNDDOWN(AC226*2/3,-3)</f>
        <v>0</v>
      </c>
      <c r="AD229" s="644"/>
      <c r="AE229" s="644"/>
      <c r="AF229" s="644"/>
      <c r="AG229" s="644"/>
      <c r="AH229" s="644"/>
      <c r="AI229" s="645"/>
      <c r="AJ229" s="3" t="s">
        <v>79</v>
      </c>
      <c r="AK229" s="50"/>
      <c r="AL229" s="4"/>
    </row>
    <row r="230" spans="1:38" ht="19.5" thickBot="1">
      <c r="A230" s="29"/>
      <c r="B230" s="44"/>
      <c r="C230" s="77"/>
      <c r="D230" s="78" t="s">
        <v>105</v>
      </c>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79"/>
      <c r="AC230" s="667">
        <f>ROUNDDOWN(AC226-AC228,-3)</f>
        <v>0</v>
      </c>
      <c r="AD230" s="668"/>
      <c r="AE230" s="668"/>
      <c r="AF230" s="668"/>
      <c r="AG230" s="668"/>
      <c r="AH230" s="668"/>
      <c r="AI230" s="669"/>
      <c r="AJ230" s="3" t="s">
        <v>79</v>
      </c>
      <c r="AK230" s="50"/>
      <c r="AL230" s="4"/>
    </row>
    <row r="231" spans="1:38" ht="19.5" thickBot="1">
      <c r="A231" s="29"/>
      <c r="B231" s="44"/>
      <c r="C231" s="87"/>
      <c r="D231" s="88" t="s">
        <v>106</v>
      </c>
      <c r="E231" s="35"/>
      <c r="F231" s="35"/>
      <c r="G231" s="35"/>
      <c r="H231" s="89"/>
      <c r="I231" s="35"/>
      <c r="J231" s="35"/>
      <c r="K231" s="35"/>
      <c r="L231" s="35"/>
      <c r="M231" s="35"/>
      <c r="N231" s="35"/>
      <c r="O231" s="35"/>
      <c r="P231" s="35"/>
      <c r="Q231" s="35"/>
      <c r="R231" s="35"/>
      <c r="S231" s="35"/>
      <c r="T231" s="35"/>
      <c r="U231" s="35"/>
      <c r="V231" s="35"/>
      <c r="W231" s="35"/>
      <c r="X231" s="35"/>
      <c r="Y231" s="35"/>
      <c r="Z231" s="35"/>
      <c r="AA231" s="35"/>
      <c r="AB231" s="35"/>
      <c r="AC231" s="619">
        <f>MIN(AC229:AI230)</f>
        <v>0</v>
      </c>
      <c r="AD231" s="620"/>
      <c r="AE231" s="620"/>
      <c r="AF231" s="620"/>
      <c r="AG231" s="620"/>
      <c r="AH231" s="620"/>
      <c r="AI231" s="621"/>
      <c r="AJ231" s="85" t="s">
        <v>79</v>
      </c>
      <c r="AK231" s="86"/>
      <c r="AL231" s="4"/>
    </row>
    <row r="232" spans="1:38">
      <c r="A232" s="29"/>
      <c r="B232" s="173"/>
      <c r="C232" s="45" t="s">
        <v>107</v>
      </c>
      <c r="D232" s="36"/>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5"/>
      <c r="AK232" s="48"/>
      <c r="AL232" s="4"/>
    </row>
    <row r="233" spans="1:38">
      <c r="A233" s="29"/>
      <c r="B233" s="173"/>
      <c r="C233" s="90"/>
      <c r="D233" s="91" t="s">
        <v>129</v>
      </c>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655"/>
      <c r="AD233" s="656"/>
      <c r="AE233" s="656"/>
      <c r="AF233" s="656"/>
      <c r="AG233" s="656"/>
      <c r="AH233" s="657"/>
      <c r="AI233" s="686" t="s">
        <v>130</v>
      </c>
      <c r="AJ233" s="687"/>
      <c r="AK233" s="688"/>
      <c r="AL233" s="4"/>
    </row>
    <row r="234" spans="1:38">
      <c r="A234" s="29"/>
      <c r="B234" s="55"/>
      <c r="C234" s="77"/>
      <c r="D234" s="83" t="s">
        <v>203</v>
      </c>
      <c r="E234" s="85"/>
      <c r="F234" s="85"/>
      <c r="G234" s="85"/>
      <c r="H234" s="85"/>
      <c r="I234" s="85"/>
      <c r="J234" s="85"/>
      <c r="K234" s="85"/>
      <c r="L234" s="85"/>
      <c r="M234" s="85"/>
      <c r="N234" s="85"/>
      <c r="O234" s="85"/>
      <c r="P234" s="85"/>
      <c r="Q234" s="85"/>
      <c r="R234" s="85"/>
      <c r="S234" s="85"/>
      <c r="T234" s="85"/>
      <c r="U234" s="85"/>
      <c r="V234" s="85"/>
      <c r="W234" s="85"/>
      <c r="X234" s="85"/>
      <c r="Y234" s="85"/>
      <c r="Z234" s="85"/>
      <c r="AA234" s="85"/>
      <c r="AB234" s="85"/>
      <c r="AC234" s="85"/>
      <c r="AD234" s="85"/>
      <c r="AE234" s="85"/>
      <c r="AF234" s="85"/>
      <c r="AG234" s="85"/>
      <c r="AH234" s="85"/>
      <c r="AI234" s="85"/>
      <c r="AJ234" s="85"/>
      <c r="AK234" s="86"/>
      <c r="AL234" s="4"/>
    </row>
    <row r="235" spans="1:38">
      <c r="A235" s="29"/>
      <c r="B235" s="55"/>
      <c r="C235" s="77"/>
      <c r="D235" s="91" t="s">
        <v>222</v>
      </c>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155" t="s">
        <v>464</v>
      </c>
      <c r="AD235" s="593" t="s">
        <v>223</v>
      </c>
      <c r="AE235" s="593"/>
      <c r="AF235" s="593"/>
      <c r="AG235" s="593"/>
      <c r="AH235" s="593"/>
      <c r="AI235" s="593"/>
      <c r="AJ235" s="593"/>
      <c r="AK235" s="718"/>
      <c r="AL235" s="4"/>
    </row>
    <row r="236" spans="1:38" ht="18.75" customHeight="1">
      <c r="A236" s="29"/>
      <c r="B236" s="55"/>
      <c r="C236" s="77"/>
      <c r="D236" s="62"/>
      <c r="E236" s="189" t="s">
        <v>165</v>
      </c>
      <c r="F236" s="606" t="s">
        <v>224</v>
      </c>
      <c r="G236" s="606"/>
      <c r="H236" s="606"/>
      <c r="I236" s="606"/>
      <c r="J236" s="606"/>
      <c r="K236" s="606"/>
      <c r="L236" s="606"/>
      <c r="M236" s="606"/>
      <c r="N236" s="606"/>
      <c r="O236" s="606"/>
      <c r="P236" s="606"/>
      <c r="Q236" s="606"/>
      <c r="R236" s="606"/>
      <c r="S236" s="606"/>
      <c r="T236" s="606"/>
      <c r="U236" s="606"/>
      <c r="V236" s="606"/>
      <c r="W236" s="606"/>
      <c r="X236" s="606"/>
      <c r="Y236" s="606"/>
      <c r="Z236" s="606"/>
      <c r="AA236" s="606"/>
      <c r="AB236" s="3"/>
      <c r="AC236" s="155" t="s">
        <v>40</v>
      </c>
      <c r="AD236" s="593" t="s">
        <v>465</v>
      </c>
      <c r="AE236" s="593"/>
      <c r="AF236" s="593"/>
      <c r="AG236" s="593"/>
      <c r="AH236" s="593"/>
      <c r="AI236" s="593"/>
      <c r="AJ236" s="593"/>
      <c r="AK236" s="718"/>
      <c r="AL236" s="4"/>
    </row>
    <row r="237" spans="1:38">
      <c r="A237" s="29"/>
      <c r="B237" s="55"/>
      <c r="C237" s="77"/>
      <c r="D237" s="62"/>
      <c r="E237" s="190"/>
      <c r="F237" s="606"/>
      <c r="G237" s="606"/>
      <c r="H237" s="606"/>
      <c r="I237" s="606"/>
      <c r="J237" s="606"/>
      <c r="K237" s="606"/>
      <c r="L237" s="606"/>
      <c r="M237" s="606"/>
      <c r="N237" s="606"/>
      <c r="O237" s="606"/>
      <c r="P237" s="606"/>
      <c r="Q237" s="606"/>
      <c r="R237" s="606"/>
      <c r="S237" s="606"/>
      <c r="T237" s="606"/>
      <c r="U237" s="606"/>
      <c r="V237" s="606"/>
      <c r="W237" s="606"/>
      <c r="X237" s="606"/>
      <c r="Y237" s="606"/>
      <c r="Z237" s="606"/>
      <c r="AA237" s="606"/>
      <c r="AB237" s="3"/>
      <c r="AC237" s="155" t="s">
        <v>40</v>
      </c>
      <c r="AD237" s="593" t="s">
        <v>225</v>
      </c>
      <c r="AE237" s="593"/>
      <c r="AF237" s="593"/>
      <c r="AG237" s="593"/>
      <c r="AH237" s="593"/>
      <c r="AI237" s="593"/>
      <c r="AJ237" s="593"/>
      <c r="AK237" s="718"/>
      <c r="AL237" s="4"/>
    </row>
    <row r="238" spans="1:38" ht="12.75" customHeight="1">
      <c r="A238" s="29"/>
      <c r="B238" s="55"/>
      <c r="C238" s="77"/>
      <c r="D238" s="62"/>
      <c r="E238" s="57" t="s">
        <v>167</v>
      </c>
      <c r="F238" s="606" t="s">
        <v>463</v>
      </c>
      <c r="G238" s="606"/>
      <c r="H238" s="606"/>
      <c r="I238" s="606"/>
      <c r="J238" s="606"/>
      <c r="K238" s="606"/>
      <c r="L238" s="606"/>
      <c r="M238" s="606"/>
      <c r="N238" s="606"/>
      <c r="O238" s="606"/>
      <c r="P238" s="606"/>
      <c r="Q238" s="606"/>
      <c r="R238" s="606"/>
      <c r="S238" s="606"/>
      <c r="T238" s="606"/>
      <c r="U238" s="606"/>
      <c r="V238" s="606"/>
      <c r="W238" s="606"/>
      <c r="X238" s="606"/>
      <c r="Y238" s="606"/>
      <c r="Z238" s="606"/>
      <c r="AA238" s="606"/>
      <c r="AB238" s="3"/>
      <c r="AC238" s="143"/>
      <c r="AD238" s="191"/>
      <c r="AE238" s="191"/>
      <c r="AF238" s="191"/>
      <c r="AG238" s="191"/>
      <c r="AH238" s="191"/>
      <c r="AI238" s="191"/>
      <c r="AJ238" s="191"/>
      <c r="AK238" s="192"/>
      <c r="AL238" s="4"/>
    </row>
    <row r="239" spans="1:38" ht="27.75" customHeight="1">
      <c r="A239" s="29"/>
      <c r="B239" s="55"/>
      <c r="C239" s="77"/>
      <c r="D239" s="62"/>
      <c r="E239" s="3"/>
      <c r="F239" s="606"/>
      <c r="G239" s="606"/>
      <c r="H239" s="606"/>
      <c r="I239" s="606"/>
      <c r="J239" s="606"/>
      <c r="K239" s="606"/>
      <c r="L239" s="606"/>
      <c r="M239" s="606"/>
      <c r="N239" s="606"/>
      <c r="O239" s="606"/>
      <c r="P239" s="606"/>
      <c r="Q239" s="606"/>
      <c r="R239" s="606"/>
      <c r="S239" s="606"/>
      <c r="T239" s="606"/>
      <c r="U239" s="606"/>
      <c r="V239" s="606"/>
      <c r="W239" s="606"/>
      <c r="X239" s="606"/>
      <c r="Y239" s="606"/>
      <c r="Z239" s="606"/>
      <c r="AA239" s="606"/>
      <c r="AB239" s="3"/>
      <c r="AC239" s="29"/>
      <c r="AD239" s="29"/>
      <c r="AE239" s="29"/>
      <c r="AF239" s="29"/>
      <c r="AG239" s="29"/>
      <c r="AH239" s="29"/>
      <c r="AI239" s="29"/>
      <c r="AJ239" s="3"/>
      <c r="AK239" s="50"/>
      <c r="AL239" s="4"/>
    </row>
    <row r="240" spans="1:38">
      <c r="A240" s="29"/>
      <c r="B240" s="55"/>
      <c r="C240" s="77"/>
      <c r="D240" s="62"/>
      <c r="E240" s="59" t="s">
        <v>170</v>
      </c>
      <c r="F240" s="606" t="s">
        <v>226</v>
      </c>
      <c r="G240" s="606"/>
      <c r="H240" s="606"/>
      <c r="I240" s="606"/>
      <c r="J240" s="606"/>
      <c r="K240" s="606"/>
      <c r="L240" s="606"/>
      <c r="M240" s="606"/>
      <c r="N240" s="606"/>
      <c r="O240" s="606"/>
      <c r="P240" s="606"/>
      <c r="Q240" s="606"/>
      <c r="R240" s="606"/>
      <c r="S240" s="606"/>
      <c r="T240" s="606"/>
      <c r="U240" s="606"/>
      <c r="V240" s="606"/>
      <c r="W240" s="606"/>
      <c r="X240" s="606"/>
      <c r="Y240" s="606"/>
      <c r="Z240" s="606"/>
      <c r="AA240" s="606"/>
      <c r="AB240" s="57"/>
      <c r="AC240" s="174"/>
      <c r="AD240" s="57"/>
      <c r="AE240" s="193"/>
      <c r="AF240" s="193"/>
      <c r="AG240" s="193"/>
      <c r="AH240" s="193"/>
      <c r="AI240" s="193"/>
      <c r="AJ240" s="57"/>
      <c r="AK240" s="194"/>
      <c r="AL240" s="4"/>
    </row>
    <row r="241" spans="1:38">
      <c r="A241" s="29"/>
      <c r="B241" s="55"/>
      <c r="C241" s="77"/>
      <c r="D241" s="62"/>
      <c r="E241" s="57"/>
      <c r="F241" s="606"/>
      <c r="G241" s="606"/>
      <c r="H241" s="606"/>
      <c r="I241" s="606"/>
      <c r="J241" s="606"/>
      <c r="K241" s="606"/>
      <c r="L241" s="606"/>
      <c r="M241" s="606"/>
      <c r="N241" s="606"/>
      <c r="O241" s="606"/>
      <c r="P241" s="606"/>
      <c r="Q241" s="606"/>
      <c r="R241" s="606"/>
      <c r="S241" s="606"/>
      <c r="T241" s="606"/>
      <c r="U241" s="606"/>
      <c r="V241" s="606"/>
      <c r="W241" s="606"/>
      <c r="X241" s="606"/>
      <c r="Y241" s="606"/>
      <c r="Z241" s="606"/>
      <c r="AA241" s="606"/>
      <c r="AB241" s="57"/>
      <c r="AC241" s="174"/>
      <c r="AD241" s="57"/>
      <c r="AE241" s="193"/>
      <c r="AF241" s="193"/>
      <c r="AG241" s="193"/>
      <c r="AH241" s="193"/>
      <c r="AI241" s="193"/>
      <c r="AJ241" s="57"/>
      <c r="AK241" s="194"/>
      <c r="AL241" s="4"/>
    </row>
    <row r="242" spans="1:38">
      <c r="A242" s="29"/>
      <c r="B242" s="195"/>
      <c r="C242" s="87"/>
      <c r="D242" s="83" t="s">
        <v>227</v>
      </c>
      <c r="E242" s="84"/>
      <c r="F242" s="85"/>
      <c r="G242" s="85"/>
      <c r="H242" s="85"/>
      <c r="I242" s="85"/>
      <c r="J242" s="85"/>
      <c r="K242" s="85"/>
      <c r="L242" s="85"/>
      <c r="M242" s="85"/>
      <c r="N242" s="85"/>
      <c r="O242" s="85"/>
      <c r="P242" s="85"/>
      <c r="Q242" s="85"/>
      <c r="R242" s="85"/>
      <c r="S242" s="85"/>
      <c r="T242" s="85"/>
      <c r="U242" s="85"/>
      <c r="V242" s="85"/>
      <c r="W242" s="85"/>
      <c r="X242" s="85"/>
      <c r="Y242" s="85"/>
      <c r="Z242" s="85"/>
      <c r="AA242" s="85"/>
      <c r="AB242" s="85"/>
      <c r="AC242" s="85"/>
      <c r="AD242" s="85"/>
      <c r="AE242" s="85"/>
      <c r="AF242" s="85"/>
      <c r="AG242" s="85"/>
      <c r="AH242" s="85"/>
      <c r="AI242" s="85"/>
      <c r="AJ242" s="85"/>
      <c r="AK242" s="86"/>
      <c r="AL242" s="4"/>
    </row>
    <row r="243" spans="1:38" ht="7.5" customHeight="1">
      <c r="A243" s="29"/>
      <c r="B243" s="46"/>
      <c r="C243" s="46"/>
      <c r="D243" s="80"/>
      <c r="E243" s="80"/>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
    </row>
    <row r="244" spans="1:38" ht="7.5" customHeight="1">
      <c r="A244" s="29"/>
      <c r="B244" s="138"/>
      <c r="C244" s="138"/>
      <c r="D244" s="84"/>
      <c r="E244" s="84"/>
      <c r="F244" s="85"/>
      <c r="G244" s="85"/>
      <c r="H244" s="85"/>
      <c r="I244" s="85"/>
      <c r="J244" s="85"/>
      <c r="K244" s="85"/>
      <c r="L244" s="85"/>
      <c r="M244" s="85"/>
      <c r="N244" s="85"/>
      <c r="O244" s="85"/>
      <c r="P244" s="85"/>
      <c r="Q244" s="85"/>
      <c r="R244" s="85"/>
      <c r="S244" s="85"/>
      <c r="T244" s="85"/>
      <c r="U244" s="85"/>
      <c r="V244" s="85"/>
      <c r="W244" s="85"/>
      <c r="X244" s="85"/>
      <c r="Y244" s="85"/>
      <c r="Z244" s="85"/>
      <c r="AA244" s="85"/>
      <c r="AB244" s="85"/>
      <c r="AC244" s="85"/>
      <c r="AD244" s="85"/>
      <c r="AE244" s="85"/>
      <c r="AF244" s="85"/>
      <c r="AG244" s="85"/>
      <c r="AH244" s="85"/>
      <c r="AI244" s="85"/>
      <c r="AJ244" s="85"/>
      <c r="AK244" s="85"/>
      <c r="AL244" s="4"/>
    </row>
    <row r="245" spans="1:38">
      <c r="A245" s="29"/>
      <c r="B245" s="40" t="s">
        <v>228</v>
      </c>
      <c r="C245" s="41"/>
      <c r="D245" s="41"/>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109"/>
      <c r="AL245" s="4"/>
    </row>
    <row r="246" spans="1:38">
      <c r="A246" s="29"/>
      <c r="B246" s="44"/>
      <c r="C246" s="45" t="s">
        <v>96</v>
      </c>
      <c r="D246" s="46"/>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8"/>
      <c r="AL246" s="4"/>
    </row>
    <row r="247" spans="1:38">
      <c r="A247" s="29"/>
      <c r="B247" s="44"/>
      <c r="C247" s="77"/>
      <c r="D247" s="78" t="s">
        <v>97</v>
      </c>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79"/>
      <c r="AC247" s="643">
        <f>'別紙2（高効率給湯器）'!G26</f>
        <v>0</v>
      </c>
      <c r="AD247" s="644"/>
      <c r="AE247" s="644"/>
      <c r="AF247" s="644"/>
      <c r="AG247" s="644"/>
      <c r="AH247" s="644"/>
      <c r="AI247" s="645"/>
      <c r="AJ247" s="62" t="s">
        <v>79</v>
      </c>
      <c r="AK247" s="50"/>
      <c r="AL247" s="4"/>
    </row>
    <row r="248" spans="1:38">
      <c r="A248" s="29"/>
      <c r="B248" s="44"/>
      <c r="C248" s="77"/>
      <c r="D248" s="45" t="s">
        <v>98</v>
      </c>
      <c r="E248" s="47"/>
      <c r="F248" s="47"/>
      <c r="G248" s="47"/>
      <c r="H248" s="47"/>
      <c r="I248" s="47"/>
      <c r="J248" s="47"/>
      <c r="K248" s="47"/>
      <c r="L248" s="47"/>
      <c r="M248" s="47"/>
      <c r="N248" s="47"/>
      <c r="O248" s="47"/>
      <c r="P248" s="47"/>
      <c r="Q248" s="47"/>
      <c r="R248" s="47"/>
      <c r="S248" s="47"/>
      <c r="T248" s="47"/>
      <c r="U248" s="47"/>
      <c r="V248" s="47"/>
      <c r="W248" s="47"/>
      <c r="X248" s="47"/>
      <c r="Y248" s="80" t="s">
        <v>99</v>
      </c>
      <c r="Z248" s="47"/>
      <c r="AA248" s="47"/>
      <c r="AB248" s="48"/>
      <c r="AC248" s="81" t="s">
        <v>100</v>
      </c>
      <c r="AD248" s="711"/>
      <c r="AE248" s="711"/>
      <c r="AF248" s="711"/>
      <c r="AG248" s="711"/>
      <c r="AH248" s="711"/>
      <c r="AI248" s="82" t="s">
        <v>101</v>
      </c>
      <c r="AJ248" s="3"/>
      <c r="AK248" s="50"/>
      <c r="AL248" s="4"/>
    </row>
    <row r="249" spans="1:38">
      <c r="A249" s="29"/>
      <c r="B249" s="44"/>
      <c r="C249" s="77"/>
      <c r="D249" s="83" t="s">
        <v>102</v>
      </c>
      <c r="E249" s="84"/>
      <c r="F249" s="85"/>
      <c r="G249" s="85"/>
      <c r="H249" s="85"/>
      <c r="I249" s="85"/>
      <c r="J249" s="85"/>
      <c r="K249" s="85"/>
      <c r="L249" s="85"/>
      <c r="M249" s="85"/>
      <c r="N249" s="85"/>
      <c r="O249" s="85"/>
      <c r="P249" s="85"/>
      <c r="Q249" s="85"/>
      <c r="R249" s="85"/>
      <c r="S249" s="85"/>
      <c r="T249" s="85"/>
      <c r="U249" s="85"/>
      <c r="V249" s="85"/>
      <c r="W249" s="85"/>
      <c r="X249" s="85"/>
      <c r="Y249" s="84" t="s">
        <v>103</v>
      </c>
      <c r="Z249" s="85"/>
      <c r="AA249" s="85"/>
      <c r="AB249" s="86"/>
      <c r="AC249" s="647"/>
      <c r="AD249" s="648"/>
      <c r="AE249" s="648"/>
      <c r="AF249" s="648"/>
      <c r="AG249" s="648"/>
      <c r="AH249" s="648"/>
      <c r="AI249" s="649"/>
      <c r="AJ249" s="3" t="s">
        <v>79</v>
      </c>
      <c r="AK249" s="50"/>
      <c r="AL249" s="4"/>
    </row>
    <row r="250" spans="1:38">
      <c r="A250" s="29"/>
      <c r="B250" s="44"/>
      <c r="C250" s="77"/>
      <c r="D250" s="78" t="s">
        <v>104</v>
      </c>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79"/>
      <c r="AC250" s="643">
        <f>ROUNDDOWN(AC247*2/3,-3)</f>
        <v>0</v>
      </c>
      <c r="AD250" s="644"/>
      <c r="AE250" s="644"/>
      <c r="AF250" s="644"/>
      <c r="AG250" s="644"/>
      <c r="AH250" s="644"/>
      <c r="AI250" s="645"/>
      <c r="AJ250" s="3" t="s">
        <v>79</v>
      </c>
      <c r="AK250" s="50"/>
      <c r="AL250" s="4"/>
    </row>
    <row r="251" spans="1:38" ht="19.5" thickBot="1">
      <c r="A251" s="29"/>
      <c r="B251" s="44"/>
      <c r="C251" s="77"/>
      <c r="D251" s="78" t="s">
        <v>105</v>
      </c>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79"/>
      <c r="AC251" s="667">
        <f>ROUNDDOWN(AC247-AC249,-3)</f>
        <v>0</v>
      </c>
      <c r="AD251" s="668"/>
      <c r="AE251" s="668"/>
      <c r="AF251" s="668"/>
      <c r="AG251" s="668"/>
      <c r="AH251" s="668"/>
      <c r="AI251" s="669"/>
      <c r="AJ251" s="3" t="s">
        <v>79</v>
      </c>
      <c r="AK251" s="50"/>
      <c r="AL251" s="4"/>
    </row>
    <row r="252" spans="1:38" ht="19.5" thickBot="1">
      <c r="A252" s="29"/>
      <c r="B252" s="44"/>
      <c r="C252" s="87"/>
      <c r="D252" s="88" t="s">
        <v>106</v>
      </c>
      <c r="E252" s="35"/>
      <c r="F252" s="35"/>
      <c r="G252" s="35"/>
      <c r="H252" s="89"/>
      <c r="I252" s="35"/>
      <c r="J252" s="35"/>
      <c r="K252" s="35"/>
      <c r="L252" s="35"/>
      <c r="M252" s="35"/>
      <c r="N252" s="35"/>
      <c r="O252" s="35"/>
      <c r="P252" s="35"/>
      <c r="Q252" s="35"/>
      <c r="R252" s="35"/>
      <c r="S252" s="35"/>
      <c r="T252" s="35"/>
      <c r="U252" s="35"/>
      <c r="V252" s="35"/>
      <c r="W252" s="35"/>
      <c r="X252" s="35"/>
      <c r="Y252" s="35"/>
      <c r="Z252" s="35"/>
      <c r="AA252" s="35"/>
      <c r="AB252" s="35"/>
      <c r="AC252" s="619">
        <f>MIN(AC250:AI251)</f>
        <v>0</v>
      </c>
      <c r="AD252" s="620"/>
      <c r="AE252" s="620"/>
      <c r="AF252" s="620"/>
      <c r="AG252" s="620"/>
      <c r="AH252" s="620"/>
      <c r="AI252" s="621"/>
      <c r="AJ252" s="85" t="s">
        <v>79</v>
      </c>
      <c r="AK252" s="86"/>
      <c r="AL252" s="4"/>
    </row>
    <row r="253" spans="1:38">
      <c r="A253" s="29"/>
      <c r="B253" s="173"/>
      <c r="C253" s="45" t="s">
        <v>107</v>
      </c>
      <c r="D253" s="36"/>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5"/>
      <c r="AK253" s="48"/>
      <c r="AL253" s="4"/>
    </row>
    <row r="254" spans="1:38">
      <c r="A254" s="29"/>
      <c r="B254" s="173"/>
      <c r="C254" s="90"/>
      <c r="D254" s="91" t="s">
        <v>215</v>
      </c>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655"/>
      <c r="AD254" s="656"/>
      <c r="AE254" s="656"/>
      <c r="AF254" s="656"/>
      <c r="AG254" s="656"/>
      <c r="AH254" s="657"/>
      <c r="AI254" s="686" t="s">
        <v>130</v>
      </c>
      <c r="AJ254" s="687"/>
      <c r="AK254" s="688"/>
      <c r="AL254" s="4"/>
    </row>
    <row r="255" spans="1:38">
      <c r="A255" s="29"/>
      <c r="B255" s="66"/>
      <c r="C255" s="98"/>
      <c r="D255" s="83" t="s">
        <v>203</v>
      </c>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c r="AK255" s="86"/>
      <c r="AL255" s="4"/>
    </row>
    <row r="256" spans="1:38">
      <c r="A256" s="29"/>
      <c r="B256" s="35"/>
      <c r="C256" s="35"/>
      <c r="D256" s="122"/>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4"/>
    </row>
    <row r="257" spans="1:38">
      <c r="A257" s="29"/>
      <c r="B257" s="40" t="s">
        <v>229</v>
      </c>
      <c r="C257" s="41"/>
      <c r="D257" s="41"/>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109"/>
      <c r="AL257" s="4"/>
    </row>
    <row r="258" spans="1:38">
      <c r="A258" s="29"/>
      <c r="B258" s="44"/>
      <c r="C258" s="45" t="s">
        <v>96</v>
      </c>
      <c r="D258" s="46"/>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8"/>
      <c r="AL258" s="4"/>
    </row>
    <row r="259" spans="1:38">
      <c r="A259" s="29"/>
      <c r="B259" s="44"/>
      <c r="C259" s="77"/>
      <c r="D259" s="78" t="s">
        <v>97</v>
      </c>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79"/>
      <c r="AC259" s="643">
        <f>'別紙2（コージェネレーション）'!G26</f>
        <v>0</v>
      </c>
      <c r="AD259" s="644"/>
      <c r="AE259" s="644"/>
      <c r="AF259" s="644"/>
      <c r="AG259" s="644"/>
      <c r="AH259" s="644"/>
      <c r="AI259" s="645"/>
      <c r="AJ259" s="62" t="s">
        <v>79</v>
      </c>
      <c r="AK259" s="50"/>
      <c r="AL259" s="4"/>
    </row>
    <row r="260" spans="1:38">
      <c r="A260" s="29"/>
      <c r="B260" s="44"/>
      <c r="C260" s="77"/>
      <c r="D260" s="45" t="s">
        <v>98</v>
      </c>
      <c r="E260" s="47"/>
      <c r="F260" s="47"/>
      <c r="G260" s="47"/>
      <c r="H260" s="47"/>
      <c r="I260" s="47"/>
      <c r="J260" s="47"/>
      <c r="K260" s="47"/>
      <c r="L260" s="47"/>
      <c r="M260" s="47"/>
      <c r="N260" s="47"/>
      <c r="O260" s="47"/>
      <c r="P260" s="47"/>
      <c r="Q260" s="47"/>
      <c r="R260" s="47"/>
      <c r="S260" s="47"/>
      <c r="T260" s="47"/>
      <c r="U260" s="47"/>
      <c r="V260" s="47"/>
      <c r="W260" s="47"/>
      <c r="X260" s="47"/>
      <c r="Y260" s="80" t="s">
        <v>99</v>
      </c>
      <c r="Z260" s="47"/>
      <c r="AA260" s="47"/>
      <c r="AB260" s="48"/>
      <c r="AC260" s="81" t="s">
        <v>100</v>
      </c>
      <c r="AD260" s="711"/>
      <c r="AE260" s="711"/>
      <c r="AF260" s="711"/>
      <c r="AG260" s="711"/>
      <c r="AH260" s="711"/>
      <c r="AI260" s="82" t="s">
        <v>101</v>
      </c>
      <c r="AJ260" s="3"/>
      <c r="AK260" s="50"/>
      <c r="AL260" s="4"/>
    </row>
    <row r="261" spans="1:38">
      <c r="A261" s="29"/>
      <c r="B261" s="44"/>
      <c r="C261" s="77"/>
      <c r="D261" s="83" t="s">
        <v>102</v>
      </c>
      <c r="E261" s="84"/>
      <c r="F261" s="85"/>
      <c r="G261" s="85"/>
      <c r="H261" s="85"/>
      <c r="I261" s="85"/>
      <c r="J261" s="85"/>
      <c r="K261" s="85"/>
      <c r="L261" s="85"/>
      <c r="M261" s="85"/>
      <c r="N261" s="85"/>
      <c r="O261" s="85"/>
      <c r="P261" s="85"/>
      <c r="Q261" s="85"/>
      <c r="R261" s="85"/>
      <c r="S261" s="85"/>
      <c r="T261" s="85"/>
      <c r="U261" s="85"/>
      <c r="V261" s="85"/>
      <c r="W261" s="85"/>
      <c r="X261" s="85"/>
      <c r="Y261" s="84" t="s">
        <v>103</v>
      </c>
      <c r="Z261" s="85"/>
      <c r="AA261" s="85"/>
      <c r="AB261" s="86"/>
      <c r="AC261" s="647"/>
      <c r="AD261" s="648"/>
      <c r="AE261" s="648"/>
      <c r="AF261" s="648"/>
      <c r="AG261" s="648"/>
      <c r="AH261" s="648"/>
      <c r="AI261" s="649"/>
      <c r="AJ261" s="3" t="s">
        <v>79</v>
      </c>
      <c r="AK261" s="50"/>
      <c r="AL261" s="4"/>
    </row>
    <row r="262" spans="1:38">
      <c r="A262" s="29"/>
      <c r="B262" s="44"/>
      <c r="C262" s="77"/>
      <c r="D262" s="78" t="s">
        <v>104</v>
      </c>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79"/>
      <c r="AC262" s="643">
        <f>ROUNDDOWN(AC259*2/3,-3)</f>
        <v>0</v>
      </c>
      <c r="AD262" s="644"/>
      <c r="AE262" s="644"/>
      <c r="AF262" s="644"/>
      <c r="AG262" s="644"/>
      <c r="AH262" s="644"/>
      <c r="AI262" s="645"/>
      <c r="AJ262" s="3" t="s">
        <v>79</v>
      </c>
      <c r="AK262" s="50"/>
      <c r="AL262" s="4"/>
    </row>
    <row r="263" spans="1:38" ht="19.5" thickBot="1">
      <c r="A263" s="29"/>
      <c r="B263" s="44"/>
      <c r="C263" s="77"/>
      <c r="D263" s="78" t="s">
        <v>105</v>
      </c>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79"/>
      <c r="AC263" s="667">
        <f>ROUNDDOWN(AC259-AC261,-3)</f>
        <v>0</v>
      </c>
      <c r="AD263" s="668"/>
      <c r="AE263" s="668"/>
      <c r="AF263" s="668"/>
      <c r="AG263" s="668"/>
      <c r="AH263" s="668"/>
      <c r="AI263" s="669"/>
      <c r="AJ263" s="3" t="s">
        <v>79</v>
      </c>
      <c r="AK263" s="50"/>
      <c r="AL263" s="4"/>
    </row>
    <row r="264" spans="1:38" ht="19.5" thickBot="1">
      <c r="A264" s="29"/>
      <c r="B264" s="44"/>
      <c r="C264" s="77"/>
      <c r="D264" s="88" t="s">
        <v>106</v>
      </c>
      <c r="E264" s="35"/>
      <c r="F264" s="35"/>
      <c r="G264" s="35"/>
      <c r="H264" s="89"/>
      <c r="I264" s="35"/>
      <c r="J264" s="35"/>
      <c r="K264" s="35"/>
      <c r="L264" s="35"/>
      <c r="M264" s="35"/>
      <c r="N264" s="35"/>
      <c r="O264" s="35"/>
      <c r="P264" s="35"/>
      <c r="Q264" s="35"/>
      <c r="R264" s="35"/>
      <c r="S264" s="35"/>
      <c r="T264" s="35"/>
      <c r="U264" s="35"/>
      <c r="V264" s="35"/>
      <c r="W264" s="35"/>
      <c r="X264" s="35"/>
      <c r="Y264" s="35"/>
      <c r="Z264" s="35"/>
      <c r="AA264" s="35"/>
      <c r="AB264" s="35"/>
      <c r="AC264" s="619">
        <f>MIN(AC262:AI263)</f>
        <v>0</v>
      </c>
      <c r="AD264" s="620"/>
      <c r="AE264" s="620"/>
      <c r="AF264" s="620"/>
      <c r="AG264" s="620"/>
      <c r="AH264" s="620"/>
      <c r="AI264" s="621"/>
      <c r="AJ264" s="85" t="s">
        <v>79</v>
      </c>
      <c r="AK264" s="86"/>
      <c r="AL264" s="4"/>
    </row>
    <row r="265" spans="1:38">
      <c r="A265" s="29"/>
      <c r="B265" s="173"/>
      <c r="C265" s="45" t="s">
        <v>107</v>
      </c>
      <c r="D265" s="46"/>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3"/>
      <c r="AD265" s="3"/>
      <c r="AE265" s="3"/>
      <c r="AF265" s="3"/>
      <c r="AG265" s="3"/>
      <c r="AH265" s="3"/>
      <c r="AI265" s="3"/>
      <c r="AJ265" s="35"/>
      <c r="AK265" s="48"/>
      <c r="AL265" s="4"/>
    </row>
    <row r="266" spans="1:38">
      <c r="A266" s="29"/>
      <c r="B266" s="173"/>
      <c r="C266" s="90"/>
      <c r="D266" s="91" t="s">
        <v>129</v>
      </c>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655"/>
      <c r="AD266" s="656"/>
      <c r="AE266" s="656"/>
      <c r="AF266" s="656"/>
      <c r="AG266" s="656"/>
      <c r="AH266" s="657"/>
      <c r="AI266" s="686" t="s">
        <v>130</v>
      </c>
      <c r="AJ266" s="687"/>
      <c r="AK266" s="688"/>
      <c r="AL266" s="4"/>
    </row>
    <row r="267" spans="1:38">
      <c r="A267" s="29"/>
      <c r="B267" s="55"/>
      <c r="C267" s="77"/>
      <c r="D267" s="56" t="s">
        <v>203</v>
      </c>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50"/>
      <c r="AL267" s="4"/>
    </row>
    <row r="268" spans="1:38">
      <c r="A268" s="29"/>
      <c r="B268" s="58"/>
      <c r="C268" s="91" t="s">
        <v>90</v>
      </c>
      <c r="D268" s="47"/>
      <c r="E268" s="102"/>
      <c r="F268" s="102"/>
      <c r="G268" s="102"/>
      <c r="H268" s="102"/>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8"/>
      <c r="AL268" s="4"/>
    </row>
    <row r="269" spans="1:38">
      <c r="A269" s="29"/>
      <c r="B269" s="58"/>
      <c r="C269" s="56"/>
      <c r="D269" s="615" t="s">
        <v>132</v>
      </c>
      <c r="E269" s="615"/>
      <c r="F269" s="615"/>
      <c r="G269" s="615"/>
      <c r="H269" s="615"/>
      <c r="I269" s="615"/>
      <c r="J269" s="615"/>
      <c r="K269" s="615"/>
      <c r="L269" s="615"/>
      <c r="M269" s="615"/>
      <c r="N269" s="615"/>
      <c r="O269" s="615"/>
      <c r="P269" s="615"/>
      <c r="Q269" s="615"/>
      <c r="R269" s="615"/>
      <c r="S269" s="615"/>
      <c r="T269" s="615"/>
      <c r="U269" s="615"/>
      <c r="V269" s="615"/>
      <c r="W269" s="615"/>
      <c r="X269" s="615"/>
      <c r="Y269" s="615"/>
      <c r="Z269" s="615"/>
      <c r="AA269" s="615"/>
      <c r="AB269" s="615"/>
      <c r="AC269" s="615"/>
      <c r="AD269" s="615"/>
      <c r="AE269" s="615"/>
      <c r="AF269" s="615"/>
      <c r="AG269" s="615"/>
      <c r="AH269" s="615"/>
      <c r="AI269" s="615"/>
      <c r="AJ269" s="615"/>
      <c r="AK269" s="616"/>
      <c r="AL269" s="4"/>
    </row>
    <row r="270" spans="1:38">
      <c r="A270" s="29"/>
      <c r="B270" s="55"/>
      <c r="C270" s="49"/>
      <c r="D270" s="120" t="s">
        <v>92</v>
      </c>
      <c r="E270" s="721" t="s">
        <v>230</v>
      </c>
      <c r="F270" s="721"/>
      <c r="G270" s="721"/>
      <c r="H270" s="721"/>
      <c r="I270" s="721"/>
      <c r="J270" s="721"/>
      <c r="K270" s="721"/>
      <c r="L270" s="721"/>
      <c r="M270" s="721"/>
      <c r="N270" s="721"/>
      <c r="O270" s="721"/>
      <c r="P270" s="721"/>
      <c r="Q270" s="721"/>
      <c r="R270" s="721"/>
      <c r="S270" s="721"/>
      <c r="T270" s="721"/>
      <c r="U270" s="721"/>
      <c r="V270" s="721"/>
      <c r="W270" s="721"/>
      <c r="X270" s="721"/>
      <c r="Y270" s="721"/>
      <c r="Z270" s="721"/>
      <c r="AA270" s="721"/>
      <c r="AB270" s="721"/>
      <c r="AC270" s="721"/>
      <c r="AD270" s="721"/>
      <c r="AE270" s="721"/>
      <c r="AF270" s="721"/>
      <c r="AG270" s="721"/>
      <c r="AH270" s="721"/>
      <c r="AI270" s="721"/>
      <c r="AJ270" s="721"/>
      <c r="AK270" s="722"/>
      <c r="AL270" s="4"/>
    </row>
    <row r="271" spans="1:38">
      <c r="A271" s="29"/>
      <c r="B271" s="55"/>
      <c r="C271" s="49"/>
      <c r="D271" s="723" t="s">
        <v>231</v>
      </c>
      <c r="E271" s="724"/>
      <c r="F271" s="724"/>
      <c r="G271" s="724"/>
      <c r="H271" s="724"/>
      <c r="I271" s="724"/>
      <c r="J271" s="724"/>
      <c r="K271" s="724"/>
      <c r="L271" s="724"/>
      <c r="M271" s="724"/>
      <c r="N271" s="724"/>
      <c r="O271" s="724"/>
      <c r="P271" s="724"/>
      <c r="Q271" s="724"/>
      <c r="R271" s="724"/>
      <c r="S271" s="724"/>
      <c r="T271" s="724"/>
      <c r="U271" s="724"/>
      <c r="V271" s="724"/>
      <c r="W271" s="724"/>
      <c r="X271" s="724"/>
      <c r="Y271" s="724"/>
      <c r="Z271" s="724"/>
      <c r="AA271" s="724"/>
      <c r="AB271" s="724"/>
      <c r="AC271" s="724"/>
      <c r="AD271" s="724"/>
      <c r="AE271" s="724"/>
      <c r="AF271" s="724"/>
      <c r="AG271" s="724"/>
      <c r="AH271" s="724"/>
      <c r="AI271" s="724"/>
      <c r="AJ271" s="724"/>
      <c r="AK271" s="725"/>
      <c r="AL271" s="4"/>
    </row>
    <row r="272" spans="1:38" ht="14.25" customHeight="1">
      <c r="A272" s="29"/>
      <c r="B272" s="55"/>
      <c r="C272" s="49"/>
      <c r="D272" s="723"/>
      <c r="E272" s="724"/>
      <c r="F272" s="724"/>
      <c r="G272" s="724"/>
      <c r="H272" s="724"/>
      <c r="I272" s="724"/>
      <c r="J272" s="724"/>
      <c r="K272" s="724"/>
      <c r="L272" s="724"/>
      <c r="M272" s="724"/>
      <c r="N272" s="724"/>
      <c r="O272" s="724"/>
      <c r="P272" s="724"/>
      <c r="Q272" s="724"/>
      <c r="R272" s="724"/>
      <c r="S272" s="724"/>
      <c r="T272" s="724"/>
      <c r="U272" s="724"/>
      <c r="V272" s="724"/>
      <c r="W272" s="724"/>
      <c r="X272" s="724"/>
      <c r="Y272" s="724"/>
      <c r="Z272" s="724"/>
      <c r="AA272" s="724"/>
      <c r="AB272" s="724"/>
      <c r="AC272" s="724"/>
      <c r="AD272" s="724"/>
      <c r="AE272" s="724"/>
      <c r="AF272" s="724"/>
      <c r="AG272" s="724"/>
      <c r="AH272" s="724"/>
      <c r="AI272" s="724"/>
      <c r="AJ272" s="724"/>
      <c r="AK272" s="725"/>
      <c r="AL272" s="4"/>
    </row>
    <row r="273" spans="1:38" ht="14.25" customHeight="1">
      <c r="A273" s="29"/>
      <c r="B273" s="152"/>
      <c r="C273" s="152"/>
      <c r="D273" s="196"/>
      <c r="E273" s="196"/>
      <c r="F273" s="196"/>
      <c r="G273" s="196"/>
      <c r="H273" s="196"/>
      <c r="I273" s="196"/>
      <c r="J273" s="196"/>
      <c r="K273" s="196"/>
      <c r="L273" s="196"/>
      <c r="M273" s="196"/>
      <c r="N273" s="196"/>
      <c r="O273" s="196"/>
      <c r="P273" s="196"/>
      <c r="Q273" s="196"/>
      <c r="R273" s="196"/>
      <c r="S273" s="196"/>
      <c r="T273" s="196"/>
      <c r="U273" s="196"/>
      <c r="V273" s="196"/>
      <c r="W273" s="196"/>
      <c r="X273" s="196"/>
      <c r="Y273" s="196"/>
      <c r="Z273" s="196"/>
      <c r="AA273" s="196"/>
      <c r="AB273" s="196"/>
      <c r="AC273" s="196"/>
      <c r="AD273" s="196"/>
      <c r="AE273" s="196"/>
      <c r="AF273" s="196"/>
      <c r="AG273" s="196"/>
      <c r="AH273" s="196"/>
      <c r="AI273" s="196"/>
      <c r="AJ273" s="196"/>
      <c r="AK273" s="196"/>
      <c r="AL273" s="4"/>
    </row>
    <row r="274" spans="1:38">
      <c r="A274" s="29"/>
      <c r="B274" s="40" t="s">
        <v>62</v>
      </c>
      <c r="C274" s="139"/>
      <c r="D274" s="139"/>
      <c r="E274" s="139"/>
      <c r="F274" s="139"/>
      <c r="G274" s="139"/>
      <c r="H274" s="139"/>
      <c r="I274" s="139"/>
      <c r="J274" s="139"/>
      <c r="K274" s="140"/>
      <c r="L274" s="140"/>
      <c r="M274" s="140"/>
      <c r="N274" s="140"/>
      <c r="O274" s="140"/>
      <c r="P274" s="140"/>
      <c r="Q274" s="140"/>
      <c r="R274" s="140"/>
      <c r="S274" s="140"/>
      <c r="T274" s="140"/>
      <c r="U274" s="140"/>
      <c r="V274" s="140"/>
      <c r="W274" s="140"/>
      <c r="X274" s="140"/>
      <c r="Y274" s="140"/>
      <c r="Z274" s="140"/>
      <c r="AA274" s="140"/>
      <c r="AB274" s="140"/>
      <c r="AC274" s="140"/>
      <c r="AD274" s="140"/>
      <c r="AE274" s="140"/>
      <c r="AF274" s="140"/>
      <c r="AG274" s="140"/>
      <c r="AH274" s="140"/>
      <c r="AI274" s="140"/>
      <c r="AJ274" s="140"/>
      <c r="AK274" s="141"/>
      <c r="AL274" s="4"/>
    </row>
    <row r="275" spans="1:38">
      <c r="A275" s="29"/>
      <c r="B275" s="44"/>
      <c r="C275" s="45" t="s">
        <v>96</v>
      </c>
      <c r="D275" s="46"/>
      <c r="E275" s="47"/>
      <c r="F275" s="47"/>
      <c r="G275" s="47"/>
      <c r="H275" s="47"/>
      <c r="I275" s="47"/>
      <c r="J275" s="47"/>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6"/>
      <c r="AL275" s="4"/>
    </row>
    <row r="276" spans="1:38">
      <c r="A276" s="29"/>
      <c r="B276" s="44"/>
      <c r="C276" s="77"/>
      <c r="D276" s="78" t="s">
        <v>232</v>
      </c>
      <c r="E276" s="35"/>
      <c r="F276" s="35"/>
      <c r="G276" s="35"/>
      <c r="H276" s="35"/>
      <c r="I276" s="129"/>
      <c r="J276" s="129"/>
      <c r="K276" s="129"/>
      <c r="L276" s="129"/>
      <c r="M276" s="129"/>
      <c r="N276" s="129"/>
      <c r="O276" s="129"/>
      <c r="P276" s="129"/>
      <c r="Q276" s="129"/>
      <c r="R276" s="129"/>
      <c r="S276" s="129"/>
      <c r="T276" s="129"/>
      <c r="U276" s="129"/>
      <c r="V276" s="129"/>
      <c r="W276" s="129"/>
      <c r="X276" s="129"/>
      <c r="Y276" s="129"/>
      <c r="Z276" s="129"/>
      <c r="AA276" s="129"/>
      <c r="AB276" s="131"/>
      <c r="AC276" s="643">
        <f>'別紙2（効果促進）'!G28</f>
        <v>0</v>
      </c>
      <c r="AD276" s="644"/>
      <c r="AE276" s="644"/>
      <c r="AF276" s="644"/>
      <c r="AG276" s="644"/>
      <c r="AH276" s="644"/>
      <c r="AI276" s="645"/>
      <c r="AJ276" s="62" t="s">
        <v>79</v>
      </c>
      <c r="AK276" s="130"/>
      <c r="AL276" s="4"/>
    </row>
    <row r="277" spans="1:38">
      <c r="A277" s="29"/>
      <c r="B277" s="44"/>
      <c r="C277" s="77"/>
      <c r="D277" s="45" t="s">
        <v>98</v>
      </c>
      <c r="E277" s="47"/>
      <c r="F277" s="47"/>
      <c r="G277" s="47"/>
      <c r="H277" s="132"/>
      <c r="I277" s="132"/>
      <c r="J277" s="132"/>
      <c r="K277" s="132"/>
      <c r="L277" s="132"/>
      <c r="M277" s="132"/>
      <c r="N277" s="132"/>
      <c r="O277" s="132"/>
      <c r="P277" s="132"/>
      <c r="Q277" s="132"/>
      <c r="R277" s="132"/>
      <c r="S277" s="132"/>
      <c r="T277" s="132"/>
      <c r="U277" s="132"/>
      <c r="V277" s="132"/>
      <c r="W277" s="132"/>
      <c r="X277" s="132"/>
      <c r="Y277" s="80" t="s">
        <v>99</v>
      </c>
      <c r="Z277" s="132"/>
      <c r="AA277" s="132"/>
      <c r="AB277" s="133"/>
      <c r="AC277" s="81" t="s">
        <v>100</v>
      </c>
      <c r="AD277" s="711"/>
      <c r="AE277" s="711"/>
      <c r="AF277" s="711"/>
      <c r="AG277" s="711"/>
      <c r="AH277" s="711"/>
      <c r="AI277" s="82" t="s">
        <v>101</v>
      </c>
      <c r="AJ277" s="3"/>
      <c r="AK277" s="130"/>
      <c r="AL277" s="4"/>
    </row>
    <row r="278" spans="1:38">
      <c r="A278" s="29"/>
      <c r="B278" s="44"/>
      <c r="C278" s="77"/>
      <c r="D278" s="83" t="s">
        <v>102</v>
      </c>
      <c r="E278" s="84"/>
      <c r="F278" s="85"/>
      <c r="G278" s="85"/>
      <c r="H278" s="134"/>
      <c r="I278" s="134"/>
      <c r="J278" s="134"/>
      <c r="K278" s="134"/>
      <c r="L278" s="134"/>
      <c r="M278" s="134"/>
      <c r="N278" s="134"/>
      <c r="O278" s="134"/>
      <c r="P278" s="134"/>
      <c r="Q278" s="134"/>
      <c r="R278" s="134"/>
      <c r="S278" s="134"/>
      <c r="T278" s="134"/>
      <c r="U278" s="134"/>
      <c r="V278" s="134"/>
      <c r="W278" s="134"/>
      <c r="X278" s="134"/>
      <c r="Y278" s="84" t="s">
        <v>103</v>
      </c>
      <c r="Z278" s="134"/>
      <c r="AA278" s="85"/>
      <c r="AB278" s="86"/>
      <c r="AC278" s="647"/>
      <c r="AD278" s="648"/>
      <c r="AE278" s="648"/>
      <c r="AF278" s="648"/>
      <c r="AG278" s="648"/>
      <c r="AH278" s="648"/>
      <c r="AI278" s="649"/>
      <c r="AJ278" s="3" t="s">
        <v>79</v>
      </c>
      <c r="AK278" s="130"/>
      <c r="AL278" s="4"/>
    </row>
    <row r="279" spans="1:38">
      <c r="A279" s="29"/>
      <c r="B279" s="44"/>
      <c r="C279" s="77"/>
      <c r="D279" s="78" t="s">
        <v>104</v>
      </c>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79"/>
      <c r="AC279" s="643">
        <f>ROUNDDOWN(AC276*2/3,-3)</f>
        <v>0</v>
      </c>
      <c r="AD279" s="644"/>
      <c r="AE279" s="644"/>
      <c r="AF279" s="644"/>
      <c r="AG279" s="644"/>
      <c r="AH279" s="644"/>
      <c r="AI279" s="645"/>
      <c r="AJ279" s="3" t="s">
        <v>79</v>
      </c>
      <c r="AK279" s="130"/>
      <c r="AL279" s="4"/>
    </row>
    <row r="280" spans="1:38" ht="19.5" thickBot="1">
      <c r="A280" s="29"/>
      <c r="B280" s="44"/>
      <c r="C280" s="77"/>
      <c r="D280" s="78" t="s">
        <v>105</v>
      </c>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79"/>
      <c r="AC280" s="667">
        <f>ROUNDDOWN(AC276-AC278,-3)</f>
        <v>0</v>
      </c>
      <c r="AD280" s="668"/>
      <c r="AE280" s="668"/>
      <c r="AF280" s="668"/>
      <c r="AG280" s="668"/>
      <c r="AH280" s="668"/>
      <c r="AI280" s="669"/>
      <c r="AJ280" s="3" t="s">
        <v>79</v>
      </c>
      <c r="AK280" s="130"/>
      <c r="AL280" s="4"/>
    </row>
    <row r="281" spans="1:38" ht="19.5" thickBot="1">
      <c r="A281" s="29"/>
      <c r="B281" s="44"/>
      <c r="C281" s="77"/>
      <c r="D281" s="88" t="s">
        <v>106</v>
      </c>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35"/>
      <c r="AC281" s="619">
        <f>MIN(AC279:AI280)</f>
        <v>0</v>
      </c>
      <c r="AD281" s="620"/>
      <c r="AE281" s="620"/>
      <c r="AF281" s="620"/>
      <c r="AG281" s="620"/>
      <c r="AH281" s="620"/>
      <c r="AI281" s="621"/>
      <c r="AJ281" s="85" t="s">
        <v>79</v>
      </c>
      <c r="AK281" s="86"/>
      <c r="AL281" s="4"/>
    </row>
    <row r="282" spans="1:38">
      <c r="A282" s="29"/>
      <c r="B282" s="157"/>
      <c r="C282" s="45" t="s">
        <v>107</v>
      </c>
      <c r="D282" s="46"/>
      <c r="E282" s="47"/>
      <c r="F282" s="47"/>
      <c r="G282" s="47"/>
      <c r="H282" s="47"/>
      <c r="I282" s="47"/>
      <c r="J282" s="47"/>
      <c r="K282" s="132"/>
      <c r="L282" s="132"/>
      <c r="M282" s="132"/>
      <c r="N282" s="132"/>
      <c r="O282" s="132"/>
      <c r="P282" s="132"/>
      <c r="Q282" s="132"/>
      <c r="R282" s="132"/>
      <c r="S282" s="132"/>
      <c r="T282" s="132"/>
      <c r="U282" s="132"/>
      <c r="V282" s="132"/>
      <c r="W282" s="132"/>
      <c r="X282" s="132"/>
      <c r="Y282" s="132"/>
      <c r="Z282" s="132"/>
      <c r="AA282" s="132"/>
      <c r="AB282" s="132"/>
      <c r="AC282" s="29"/>
      <c r="AD282" s="29"/>
      <c r="AE282" s="29"/>
      <c r="AF282" s="29"/>
      <c r="AG282" s="29"/>
      <c r="AH282" s="29"/>
      <c r="AI282" s="29"/>
      <c r="AJ282" s="129"/>
      <c r="AK282" s="136"/>
      <c r="AL282" s="4"/>
    </row>
    <row r="283" spans="1:38">
      <c r="A283" s="29"/>
      <c r="B283" s="157"/>
      <c r="C283" s="90"/>
      <c r="D283" s="91" t="s">
        <v>233</v>
      </c>
      <c r="E283" s="47"/>
      <c r="F283" s="47"/>
      <c r="G283" s="47"/>
      <c r="H283" s="47"/>
      <c r="I283" s="132"/>
      <c r="J283" s="132"/>
      <c r="K283" s="132"/>
      <c r="L283" s="132"/>
      <c r="M283" s="132"/>
      <c r="N283" s="132"/>
      <c r="O283" s="132"/>
      <c r="P283" s="132"/>
      <c r="Q283" s="132"/>
      <c r="R283" s="132"/>
      <c r="S283" s="132"/>
      <c r="T283" s="132"/>
      <c r="U283" s="132"/>
      <c r="V283" s="132"/>
      <c r="W283" s="132"/>
      <c r="X283" s="132"/>
      <c r="Y283" s="132"/>
      <c r="Z283" s="132"/>
      <c r="AA283" s="132"/>
      <c r="AB283" s="132"/>
      <c r="AC283" s="655"/>
      <c r="AD283" s="656"/>
      <c r="AE283" s="656"/>
      <c r="AF283" s="656"/>
      <c r="AG283" s="656"/>
      <c r="AH283" s="657"/>
      <c r="AI283" s="686" t="s">
        <v>130</v>
      </c>
      <c r="AJ283" s="687"/>
      <c r="AK283" s="688"/>
      <c r="AL283" s="4"/>
    </row>
    <row r="284" spans="1:38">
      <c r="A284" s="29"/>
      <c r="B284" s="157"/>
      <c r="C284" s="90"/>
      <c r="D284" s="56" t="s">
        <v>131</v>
      </c>
      <c r="E284" s="31"/>
      <c r="F284" s="3"/>
      <c r="G284" s="3"/>
      <c r="H284" s="3"/>
      <c r="I284" s="29"/>
      <c r="J284" s="29"/>
      <c r="K284" s="29"/>
      <c r="L284" s="29"/>
      <c r="M284" s="29"/>
      <c r="N284" s="29"/>
      <c r="O284" s="29"/>
      <c r="P284" s="29"/>
      <c r="Q284" s="29"/>
      <c r="R284" s="29"/>
      <c r="S284" s="29"/>
      <c r="T284" s="29"/>
      <c r="U284" s="29"/>
      <c r="V284" s="29"/>
      <c r="W284" s="29"/>
      <c r="X284" s="29"/>
      <c r="Y284" s="29"/>
      <c r="Z284" s="29"/>
      <c r="AA284" s="29"/>
      <c r="AB284" s="29"/>
      <c r="AC284" s="197"/>
      <c r="AD284" s="197"/>
      <c r="AE284" s="197"/>
      <c r="AF284" s="197"/>
      <c r="AG284" s="197"/>
      <c r="AH284" s="197"/>
      <c r="AI284" s="115"/>
      <c r="AJ284" s="115"/>
      <c r="AK284" s="116"/>
      <c r="AL284" s="4"/>
    </row>
    <row r="285" spans="1:38">
      <c r="A285" s="29"/>
      <c r="B285" s="198"/>
      <c r="C285" s="87"/>
      <c r="D285" s="83" t="s">
        <v>234</v>
      </c>
      <c r="E285" s="199"/>
      <c r="F285" s="134"/>
      <c r="G285" s="134"/>
      <c r="H285" s="134"/>
      <c r="I285" s="134"/>
      <c r="J285" s="134"/>
      <c r="K285" s="134"/>
      <c r="L285" s="134"/>
      <c r="M285" s="134"/>
      <c r="N285" s="134"/>
      <c r="O285" s="134"/>
      <c r="P285" s="134"/>
      <c r="Q285" s="134"/>
      <c r="R285" s="134"/>
      <c r="S285" s="134"/>
      <c r="T285" s="134"/>
      <c r="U285" s="134"/>
      <c r="V285" s="134"/>
      <c r="W285" s="134"/>
      <c r="X285" s="134"/>
      <c r="Y285" s="134"/>
      <c r="Z285" s="134"/>
      <c r="AA285" s="134"/>
      <c r="AB285" s="134"/>
      <c r="AC285" s="134"/>
      <c r="AD285" s="134"/>
      <c r="AE285" s="134"/>
      <c r="AF285" s="134"/>
      <c r="AG285" s="134"/>
      <c r="AH285" s="134"/>
      <c r="AI285" s="134"/>
      <c r="AJ285" s="134"/>
      <c r="AK285" s="151"/>
      <c r="AL285" s="4"/>
    </row>
    <row r="286" spans="1:38">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4"/>
      <c r="AL286" s="4"/>
    </row>
  </sheetData>
  <sheetProtection algorithmName="SHA-512" hashValue="cofoOOoNEYjTA1wMUPwUsVamgLCrD/FyWcWaDi02gVGvMAqlAEAsKu9mpe9tg7gp7q4E+K+8XE6vGASXZ/6VHA==" saltValue="EMJ0lHgua3nswtOWPWlMAQ==" spinCount="100000" sheet="1" objects="1" scenarios="1" selectLockedCells="1"/>
  <mergeCells count="300">
    <mergeCell ref="AC281:AI281"/>
    <mergeCell ref="AC283:AH283"/>
    <mergeCell ref="AI283:AK283"/>
    <mergeCell ref="D271:AK272"/>
    <mergeCell ref="AC276:AI276"/>
    <mergeCell ref="AD277:AH277"/>
    <mergeCell ref="AC278:AI278"/>
    <mergeCell ref="AC279:AI279"/>
    <mergeCell ref="AC280:AI280"/>
    <mergeCell ref="AC263:AI263"/>
    <mergeCell ref="AC264:AI264"/>
    <mergeCell ref="AC266:AH266"/>
    <mergeCell ref="AI266:AK266"/>
    <mergeCell ref="D269:AK269"/>
    <mergeCell ref="E270:AK270"/>
    <mergeCell ref="AC254:AH254"/>
    <mergeCell ref="AI254:AK254"/>
    <mergeCell ref="AC259:AI259"/>
    <mergeCell ref="AD260:AH260"/>
    <mergeCell ref="AC261:AI261"/>
    <mergeCell ref="AC262:AI262"/>
    <mergeCell ref="AC247:AI247"/>
    <mergeCell ref="AD248:AH248"/>
    <mergeCell ref="AC249:AI249"/>
    <mergeCell ref="AC250:AI250"/>
    <mergeCell ref="AC251:AI251"/>
    <mergeCell ref="AC252:AI252"/>
    <mergeCell ref="AD235:AK235"/>
    <mergeCell ref="F236:AA237"/>
    <mergeCell ref="AD236:AK236"/>
    <mergeCell ref="AD237:AK237"/>
    <mergeCell ref="F238:AA239"/>
    <mergeCell ref="F240:AA241"/>
    <mergeCell ref="AD227:AH227"/>
    <mergeCell ref="AC228:AI228"/>
    <mergeCell ref="AC229:AI229"/>
    <mergeCell ref="AC230:AI230"/>
    <mergeCell ref="AC231:AI231"/>
    <mergeCell ref="AC233:AH233"/>
    <mergeCell ref="AI233:AK233"/>
    <mergeCell ref="D218:AK218"/>
    <mergeCell ref="E219:AK219"/>
    <mergeCell ref="E220:AK220"/>
    <mergeCell ref="E221:AK221"/>
    <mergeCell ref="E222:AK222"/>
    <mergeCell ref="AC226:AI226"/>
    <mergeCell ref="AD209:AH209"/>
    <mergeCell ref="AC210:AI210"/>
    <mergeCell ref="AC211:AI211"/>
    <mergeCell ref="AC212:AI212"/>
    <mergeCell ref="AC213:AI213"/>
    <mergeCell ref="AC215:AH215"/>
    <mergeCell ref="AI215:AK215"/>
    <mergeCell ref="E200:AB201"/>
    <mergeCell ref="AD200:AK200"/>
    <mergeCell ref="AD201:AK201"/>
    <mergeCell ref="AC202:AH202"/>
    <mergeCell ref="AI202:AK202"/>
    <mergeCell ref="AC208:AI208"/>
    <mergeCell ref="AD193:AH193"/>
    <mergeCell ref="AC194:AI194"/>
    <mergeCell ref="AC195:AI195"/>
    <mergeCell ref="AC196:AI196"/>
    <mergeCell ref="AC197:AI197"/>
    <mergeCell ref="AD199:AK199"/>
    <mergeCell ref="D180:AK180"/>
    <mergeCell ref="E181:AK181"/>
    <mergeCell ref="E182:AK182"/>
    <mergeCell ref="E184:AK185"/>
    <mergeCell ref="E187:AK187"/>
    <mergeCell ref="AC192:AI192"/>
    <mergeCell ref="AC170:AI170"/>
    <mergeCell ref="AC172:AI172"/>
    <mergeCell ref="AC173:AI173"/>
    <mergeCell ref="Z175:AJ175"/>
    <mergeCell ref="Z176:AJ176"/>
    <mergeCell ref="AC177:AH177"/>
    <mergeCell ref="AI177:AK177"/>
    <mergeCell ref="E158:AK159"/>
    <mergeCell ref="E160:AK161"/>
    <mergeCell ref="E162:AK162"/>
    <mergeCell ref="AC167:AI167"/>
    <mergeCell ref="AD168:AH168"/>
    <mergeCell ref="AC169:AI169"/>
    <mergeCell ref="AC151:AH151"/>
    <mergeCell ref="AI151:AK151"/>
    <mergeCell ref="AC152:AH152"/>
    <mergeCell ref="AI152:AK152"/>
    <mergeCell ref="D155:AK155"/>
    <mergeCell ref="E156:AK156"/>
    <mergeCell ref="AC145:AI145"/>
    <mergeCell ref="AC146:AI146"/>
    <mergeCell ref="AC147:AI147"/>
    <mergeCell ref="F148:AB149"/>
    <mergeCell ref="AC150:AH150"/>
    <mergeCell ref="AI150:AK150"/>
    <mergeCell ref="AD139:AI139"/>
    <mergeCell ref="AD140:AI140"/>
    <mergeCell ref="AD141:AI141"/>
    <mergeCell ref="F142:AB143"/>
    <mergeCell ref="AD142:AI142"/>
    <mergeCell ref="AD143:AI143"/>
    <mergeCell ref="AD129:AI129"/>
    <mergeCell ref="AD130:AI130"/>
    <mergeCell ref="F131:AA133"/>
    <mergeCell ref="AD131:AI131"/>
    <mergeCell ref="F134:AA135"/>
    <mergeCell ref="F136:AA138"/>
    <mergeCell ref="F124:X125"/>
    <mergeCell ref="Z124:AJ124"/>
    <mergeCell ref="Z125:AJ125"/>
    <mergeCell ref="AD126:AI126"/>
    <mergeCell ref="E127:AB128"/>
    <mergeCell ref="AD127:AI127"/>
    <mergeCell ref="D109:AK109"/>
    <mergeCell ref="D111:AK111"/>
    <mergeCell ref="E112:AK112"/>
    <mergeCell ref="E113:AK114"/>
    <mergeCell ref="AC119:AI119"/>
    <mergeCell ref="Z123:AJ123"/>
    <mergeCell ref="AC102:AI102"/>
    <mergeCell ref="AC103:AI103"/>
    <mergeCell ref="AC104:AI104"/>
    <mergeCell ref="AC105:AI105"/>
    <mergeCell ref="AC107:AH107"/>
    <mergeCell ref="AI107:AK107"/>
    <mergeCell ref="AC89:AH89"/>
    <mergeCell ref="AI89:AK89"/>
    <mergeCell ref="D93:AK93"/>
    <mergeCell ref="E94:AK95"/>
    <mergeCell ref="AC100:AI100"/>
    <mergeCell ref="AD101:AH101"/>
    <mergeCell ref="AC80:AI80"/>
    <mergeCell ref="AC81:AI81"/>
    <mergeCell ref="AC82:AI82"/>
    <mergeCell ref="AD84:AI84"/>
    <mergeCell ref="AD85:AI85"/>
    <mergeCell ref="AC87:AI87"/>
    <mergeCell ref="D67:AK67"/>
    <mergeCell ref="E68:AK68"/>
    <mergeCell ref="E70:AK72"/>
    <mergeCell ref="AC77:AI77"/>
    <mergeCell ref="AD78:AH78"/>
    <mergeCell ref="AC79:AI79"/>
    <mergeCell ref="AC58:AI58"/>
    <mergeCell ref="AD61:AK61"/>
    <mergeCell ref="AD62:AK62"/>
    <mergeCell ref="AD63:AK63"/>
    <mergeCell ref="AC64:AH64"/>
    <mergeCell ref="AI64:AK64"/>
    <mergeCell ref="AD52:AI52"/>
    <mergeCell ref="AC53:AI53"/>
    <mergeCell ref="AC54:AI54"/>
    <mergeCell ref="AC55:AI55"/>
    <mergeCell ref="AC56:AI56"/>
    <mergeCell ref="F57:AK57"/>
    <mergeCell ref="AC44:AI44"/>
    <mergeCell ref="AC45:AI45"/>
    <mergeCell ref="AC46:AI46"/>
    <mergeCell ref="AC48:AI48"/>
    <mergeCell ref="AC49:AI49"/>
    <mergeCell ref="AD51:AI51"/>
    <mergeCell ref="E34:AK34"/>
    <mergeCell ref="E35:AK35"/>
    <mergeCell ref="E36:AK37"/>
    <mergeCell ref="AC41:AI41"/>
    <mergeCell ref="AD42:AH42"/>
    <mergeCell ref="AC43:AI43"/>
    <mergeCell ref="E24:AK25"/>
    <mergeCell ref="E26:AK27"/>
    <mergeCell ref="AC28:AI28"/>
    <mergeCell ref="E29:AK29"/>
    <mergeCell ref="E30:AK31"/>
    <mergeCell ref="D33:AK33"/>
    <mergeCell ref="AJ14:AK14"/>
    <mergeCell ref="C15:AK16"/>
    <mergeCell ref="AC20:AI20"/>
    <mergeCell ref="AC21:AI21"/>
    <mergeCell ref="AC22:AI22"/>
    <mergeCell ref="D23:AB23"/>
    <mergeCell ref="AC23:AI23"/>
    <mergeCell ref="X14:Y14"/>
    <mergeCell ref="Z14:AA14"/>
    <mergeCell ref="AB14:AC14"/>
    <mergeCell ref="AD14:AE14"/>
    <mergeCell ref="AF14:AG14"/>
    <mergeCell ref="AH14:AI14"/>
    <mergeCell ref="AJ13:AK13"/>
    <mergeCell ref="B14:D14"/>
    <mergeCell ref="E14:I14"/>
    <mergeCell ref="J14:K14"/>
    <mergeCell ref="L14:M14"/>
    <mergeCell ref="N14:O14"/>
    <mergeCell ref="P14:Q14"/>
    <mergeCell ref="R14:S14"/>
    <mergeCell ref="T14:U14"/>
    <mergeCell ref="V14:W14"/>
    <mergeCell ref="X13:Y13"/>
    <mergeCell ref="Z13:AA13"/>
    <mergeCell ref="AB13:AC13"/>
    <mergeCell ref="AD13:AE13"/>
    <mergeCell ref="AF13:AG13"/>
    <mergeCell ref="AH13:AI13"/>
    <mergeCell ref="B13:D13"/>
    <mergeCell ref="E13:I13"/>
    <mergeCell ref="J13:K13"/>
    <mergeCell ref="L13:M13"/>
    <mergeCell ref="N13:O13"/>
    <mergeCell ref="P13:Q13"/>
    <mergeCell ref="R13:S13"/>
    <mergeCell ref="T13:U13"/>
    <mergeCell ref="V13:W13"/>
    <mergeCell ref="AJ11:AK11"/>
    <mergeCell ref="B12:D12"/>
    <mergeCell ref="E12:I12"/>
    <mergeCell ref="J12:K12"/>
    <mergeCell ref="L12:M12"/>
    <mergeCell ref="N12:O12"/>
    <mergeCell ref="P12:Q12"/>
    <mergeCell ref="R12:S12"/>
    <mergeCell ref="T12:U12"/>
    <mergeCell ref="V12:W12"/>
    <mergeCell ref="X11:Y11"/>
    <mergeCell ref="Z11:AA11"/>
    <mergeCell ref="AB11:AC11"/>
    <mergeCell ref="AD11:AE11"/>
    <mergeCell ref="AF11:AG11"/>
    <mergeCell ref="AH11:AI11"/>
    <mergeCell ref="AJ12:AK12"/>
    <mergeCell ref="X12:Y12"/>
    <mergeCell ref="Z12:AA12"/>
    <mergeCell ref="AB12:AC12"/>
    <mergeCell ref="AD12:AE12"/>
    <mergeCell ref="AF12:AG12"/>
    <mergeCell ref="AH12:AI12"/>
    <mergeCell ref="B11:D11"/>
    <mergeCell ref="E11:I11"/>
    <mergeCell ref="J11:K11"/>
    <mergeCell ref="L11:M11"/>
    <mergeCell ref="N11:O11"/>
    <mergeCell ref="P11:Q11"/>
    <mergeCell ref="R11:S11"/>
    <mergeCell ref="T11:U11"/>
    <mergeCell ref="V11:W11"/>
    <mergeCell ref="AJ9:AK9"/>
    <mergeCell ref="B10:D10"/>
    <mergeCell ref="E10:I10"/>
    <mergeCell ref="J10:K10"/>
    <mergeCell ref="L10:M10"/>
    <mergeCell ref="N10:O10"/>
    <mergeCell ref="P10:Q10"/>
    <mergeCell ref="R10:S10"/>
    <mergeCell ref="T10:U10"/>
    <mergeCell ref="V10:W10"/>
    <mergeCell ref="X9:Y9"/>
    <mergeCell ref="Z9:AA9"/>
    <mergeCell ref="AB9:AC9"/>
    <mergeCell ref="AD9:AE9"/>
    <mergeCell ref="AF9:AG9"/>
    <mergeCell ref="AH9:AI9"/>
    <mergeCell ref="AJ10:AK10"/>
    <mergeCell ref="X10:Y10"/>
    <mergeCell ref="Z10:AA10"/>
    <mergeCell ref="AB10:AC10"/>
    <mergeCell ref="AD10:AE10"/>
    <mergeCell ref="AF10:AG10"/>
    <mergeCell ref="AH10:AI10"/>
    <mergeCell ref="B9:D9"/>
    <mergeCell ref="E9:I9"/>
    <mergeCell ref="J9:K9"/>
    <mergeCell ref="L9:M9"/>
    <mergeCell ref="N9:O9"/>
    <mergeCell ref="P9:Q9"/>
    <mergeCell ref="R9:S9"/>
    <mergeCell ref="T9:U9"/>
    <mergeCell ref="V9:W9"/>
    <mergeCell ref="A2:AI2"/>
    <mergeCell ref="B5:I5"/>
    <mergeCell ref="K5:M5"/>
    <mergeCell ref="O5:U5"/>
    <mergeCell ref="V5:W5"/>
    <mergeCell ref="Y5:AA5"/>
    <mergeCell ref="AC5:AI5"/>
    <mergeCell ref="AJ5:AK5"/>
    <mergeCell ref="B6:I8"/>
    <mergeCell ref="J6:AK6"/>
    <mergeCell ref="J7:K8"/>
    <mergeCell ref="L7:M8"/>
    <mergeCell ref="N7:O8"/>
    <mergeCell ref="P7:Q8"/>
    <mergeCell ref="R7:S8"/>
    <mergeCell ref="T7:U8"/>
    <mergeCell ref="V7:W8"/>
    <mergeCell ref="AJ7:AK8"/>
    <mergeCell ref="X7:Y8"/>
    <mergeCell ref="Z7:AA8"/>
    <mergeCell ref="AB7:AC8"/>
    <mergeCell ref="AD7:AE8"/>
    <mergeCell ref="AF7:AG8"/>
    <mergeCell ref="AH7:AI8"/>
  </mergeCells>
  <phoneticPr fontId="3"/>
  <dataValidations count="2">
    <dataValidation type="whole" allowBlank="1" showInputMessage="1" showErrorMessage="1" error="数値のみ入力してください。" sqref="AC43:AI43 AC79:AI79 AC169:AI169 AC194:AI194 AC210:AI210 AC228:AI228 AC249:AI249 AC261:AI261 AC278:AI278" xr:uid="{8D03F338-0233-457C-B40D-A42EEE8AC652}">
      <formula1>0</formula1>
      <formula2>100000000000000000000</formula2>
    </dataValidation>
    <dataValidation type="list" allowBlank="1" showInputMessage="1" showErrorMessage="1" sqref="AC119:AI119" xr:uid="{69D8C401-B2E9-4391-A4E8-418F77DDCF61}">
      <formula1>$AN$117:$AN$120</formula1>
    </dataValidation>
  </dataValidations>
  <pageMargins left="0.70866141732283472" right="0.70866141732283472" top="0.74803149606299213" bottom="0.74803149606299213" header="0.31496062992125984" footer="0.31496062992125984"/>
  <pageSetup paperSize="9" scale="84" fitToHeight="0" orientation="portrait" cellComments="asDisplayed" r:id="rId1"/>
  <rowBreaks count="6" manualBreakCount="6">
    <brk id="17" max="31" man="1"/>
    <brk id="73" max="37" man="1"/>
    <brk id="115" max="37" man="1"/>
    <brk id="163" max="37" man="1"/>
    <brk id="204" max="37" man="1"/>
    <brk id="243" max="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977A-8741-453E-89DD-9ED902C12E48}">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242</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uH1ZEVYx0emvMJUFNN5jb21X5aQTu9bQOwWK9p8QeAviHXKxN3ihOXkOgEhMstWbYqEghjpB0sTogIGejSU1JQ==" saltValue="Xv2FZ/qs4Kdav8o+f/YOsQ=="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dataValidations count="1">
    <dataValidation type="whole" allowBlank="1" showInputMessage="1" showErrorMessage="1" error="数値を入力してください。" sqref="G14:G25" xr:uid="{28FE1709-D6A4-42D0-80C9-370C14DFCCA0}">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E09DA-08AF-4041-BB6F-D66F3C5341DF}">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50</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ucL8SkOuxQ8Quw7N049B+pxD6BPis8w59X9tTUm/II/3+q83hT7rqKGSyO2E2ookQnirdDXiMlN970hOM/Smnw==" saltValue="FR0RzWfb9rbabU2kCCvj5g=="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dataValidations count="1">
    <dataValidation type="whole" allowBlank="1" showInputMessage="1" showErrorMessage="1" error="数値を入力してください。" sqref="G14:G25" xr:uid="{05E8028F-2CFD-472B-B9E5-13C05FB98365}">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9B98E-C4E0-4F91-BED8-2D0CF6FA1B27}">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265</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guQssyOVrfxy30k65X0uVwy5BLPo+pjAiul4vNN0xY756XnVFhTzTcmHDIwzTN4Z3JtsYoKuDUGGlsszvbS9xQ==" saltValue="+vXn7KAmAIwVEvaDK0TVXQ=="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dataValidations count="1">
    <dataValidation type="whole" allowBlank="1" showInputMessage="1" showErrorMessage="1" error="数値を入力してください。" sqref="G14:G25" xr:uid="{5894D297-73FE-4101-ACEE-FCF8BB934272}">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4BB95-D61E-4777-8202-19C5F296C2A5}">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37" t="s">
        <v>266</v>
      </c>
      <c r="D11" s="737"/>
      <c r="E11" s="737"/>
      <c r="F11" s="737"/>
      <c r="G11" s="73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VP6mH8LxD9nuJHwMD61XuLkn2S2sww6AyuZrdIS0lawOoZvyorzs5R6zFDQnOFWj49nOsQpWdbDMp24yPOA/Mg==" saltValue="8Sr9ORdjbBMlLxWqI8105g=="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dataValidations count="1">
    <dataValidation type="whole" allowBlank="1" showInputMessage="1" showErrorMessage="1" error="数値を入力してください。" sqref="G14:G25" xr:uid="{BAFA8B7A-A965-41E2-9CF7-70FA83AD2178}">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860FD-235B-4EE7-A02C-C61EC2EEDC84}">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221</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k0hX1S7arKbcJtr3KO0/142OT8F003Y0nvMtsRY11y5oBpVvgSTRCW/4Xpuxf+SkuCVA+CIIinRX0KfgyVxaMw==" saltValue="J+M7X5piPPJlsIwM++GHOA=="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dataValidations count="1">
    <dataValidation type="whole" allowBlank="1" showInputMessage="1" showErrorMessage="1" error="数値を入力してください。" sqref="G14:G25" xr:uid="{3FD07B00-1905-4212-A847-A78096B7D52E}">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892D-B4CD-411E-AA6C-9B91A72FE999}">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267</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4">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kJD9IFoMmkrZJ6dzUcoPanB53mxueB8eCyQmUma00Y6itkWwH3JYiV6QQ+aq6wG/n6Is4niZfeUqed8weESp3Q==" saltValue="Kw0T3DeKoXARU+irAhDe6A=="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FF56-A79B-494A-8A6C-D5FB36F0D2C6}">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678" t="s">
        <v>238</v>
      </c>
      <c r="D5" s="678"/>
      <c r="E5" s="678"/>
      <c r="F5" s="678"/>
      <c r="G5" s="679"/>
    </row>
    <row r="6" spans="2:8" ht="16.5" customHeight="1">
      <c r="B6" s="202"/>
      <c r="C6" s="678"/>
      <c r="D6" s="678"/>
      <c r="E6" s="678"/>
      <c r="F6" s="678"/>
      <c r="G6" s="679"/>
    </row>
    <row r="7" spans="2:8" ht="18.75" customHeight="1">
      <c r="B7" s="202" t="s">
        <v>237</v>
      </c>
      <c r="C7" s="678" t="s">
        <v>239</v>
      </c>
      <c r="D7" s="678"/>
      <c r="E7" s="678"/>
      <c r="F7" s="678"/>
      <c r="G7" s="679"/>
    </row>
    <row r="8" spans="2:8" ht="18.75" customHeight="1">
      <c r="B8" s="202" t="s">
        <v>237</v>
      </c>
      <c r="C8" s="678" t="s">
        <v>240</v>
      </c>
      <c r="D8" s="678"/>
      <c r="E8" s="678"/>
      <c r="F8" s="678"/>
      <c r="G8" s="679"/>
    </row>
    <row r="9" spans="2:8" ht="12.75" customHeight="1">
      <c r="B9" s="203"/>
      <c r="C9" s="709"/>
      <c r="D9" s="709"/>
      <c r="E9" s="709"/>
      <c r="F9" s="709"/>
      <c r="G9" s="710"/>
    </row>
    <row r="10" spans="2:8" ht="12.75" customHeight="1">
      <c r="B10" s="200"/>
      <c r="C10" s="200"/>
      <c r="D10" s="200"/>
      <c r="E10" s="200"/>
      <c r="F10" s="200"/>
      <c r="G10" s="200"/>
    </row>
    <row r="11" spans="2:8" ht="18.75" customHeight="1">
      <c r="B11" s="204" t="s">
        <v>241</v>
      </c>
      <c r="C11" s="727" t="s">
        <v>61</v>
      </c>
      <c r="D11" s="727"/>
      <c r="E11" s="727"/>
      <c r="F11" s="727"/>
      <c r="G11" s="727"/>
    </row>
    <row r="12" spans="2:8" ht="13.5" customHeight="1">
      <c r="B12" s="728" t="s">
        <v>243</v>
      </c>
      <c r="C12" s="729"/>
      <c r="D12" s="730"/>
      <c r="E12" s="205" t="s">
        <v>244</v>
      </c>
      <c r="F12" s="206" t="s">
        <v>245</v>
      </c>
      <c r="G12" s="205" t="s">
        <v>246</v>
      </c>
      <c r="H12" s="207"/>
    </row>
    <row r="13" spans="2:8" ht="13.5" customHeight="1">
      <c r="B13" s="726" t="s">
        <v>247</v>
      </c>
      <c r="C13" s="721"/>
      <c r="D13" s="721"/>
      <c r="E13" s="721"/>
      <c r="F13" s="721"/>
      <c r="G13" s="208"/>
      <c r="H13" s="207"/>
    </row>
    <row r="14" spans="2:8" ht="16.5" customHeight="1">
      <c r="B14" s="732"/>
      <c r="C14" s="734" t="s">
        <v>248</v>
      </c>
      <c r="D14" s="734"/>
      <c r="E14" s="735" t="s">
        <v>249</v>
      </c>
      <c r="F14" s="209" t="s">
        <v>250</v>
      </c>
      <c r="G14" s="210"/>
      <c r="H14" s="3" t="s">
        <v>79</v>
      </c>
    </row>
    <row r="15" spans="2:8" ht="16.5" customHeight="1">
      <c r="B15" s="732"/>
      <c r="C15" s="734"/>
      <c r="D15" s="734"/>
      <c r="E15" s="735"/>
      <c r="F15" s="209" t="s">
        <v>251</v>
      </c>
      <c r="G15" s="210"/>
      <c r="H15" s="3" t="s">
        <v>79</v>
      </c>
    </row>
    <row r="16" spans="2:8" ht="16.5" customHeight="1">
      <c r="B16" s="732"/>
      <c r="C16" s="734"/>
      <c r="D16" s="734"/>
      <c r="E16" s="735"/>
      <c r="F16" s="209" t="s">
        <v>252</v>
      </c>
      <c r="G16" s="210"/>
      <c r="H16" s="3" t="s">
        <v>79</v>
      </c>
    </row>
    <row r="17" spans="2:8" ht="16.5" customHeight="1">
      <c r="B17" s="732"/>
      <c r="C17" s="734"/>
      <c r="D17" s="734"/>
      <c r="E17" s="735" t="s">
        <v>253</v>
      </c>
      <c r="F17" s="209" t="s">
        <v>254</v>
      </c>
      <c r="G17" s="210"/>
      <c r="H17" s="3" t="s">
        <v>79</v>
      </c>
    </row>
    <row r="18" spans="2:8" ht="16.5" customHeight="1">
      <c r="B18" s="732"/>
      <c r="C18" s="734"/>
      <c r="D18" s="734"/>
      <c r="E18" s="736"/>
      <c r="F18" s="209" t="s">
        <v>255</v>
      </c>
      <c r="G18" s="210"/>
      <c r="H18" s="3" t="s">
        <v>79</v>
      </c>
    </row>
    <row r="19" spans="2:8" ht="16.5" customHeight="1">
      <c r="B19" s="732"/>
      <c r="C19" s="734"/>
      <c r="D19" s="734"/>
      <c r="E19" s="736"/>
      <c r="F19" s="209" t="s">
        <v>256</v>
      </c>
      <c r="G19" s="210"/>
      <c r="H19" s="3" t="s">
        <v>79</v>
      </c>
    </row>
    <row r="20" spans="2:8" ht="16.5" customHeight="1">
      <c r="B20" s="732"/>
      <c r="C20" s="734"/>
      <c r="D20" s="734"/>
      <c r="E20" s="736" t="s">
        <v>257</v>
      </c>
      <c r="F20" s="736"/>
      <c r="G20" s="210"/>
      <c r="H20" s="3" t="s">
        <v>79</v>
      </c>
    </row>
    <row r="21" spans="2:8" ht="16.5" customHeight="1">
      <c r="B21" s="732"/>
      <c r="C21" s="734"/>
      <c r="D21" s="734"/>
      <c r="E21" s="736" t="s">
        <v>258</v>
      </c>
      <c r="F21" s="736"/>
      <c r="G21" s="210"/>
      <c r="H21" s="3" t="s">
        <v>79</v>
      </c>
    </row>
    <row r="22" spans="2:8" ht="16.5" customHeight="1">
      <c r="B22" s="732"/>
      <c r="C22" s="734"/>
      <c r="D22" s="734"/>
      <c r="E22" s="736" t="s">
        <v>259</v>
      </c>
      <c r="F22" s="736"/>
      <c r="G22" s="210"/>
      <c r="H22" s="3" t="s">
        <v>79</v>
      </c>
    </row>
    <row r="23" spans="2:8" ht="16.5" customHeight="1">
      <c r="B23" s="732"/>
      <c r="C23" s="209" t="s">
        <v>260</v>
      </c>
      <c r="D23" s="209"/>
      <c r="E23" s="736" t="s">
        <v>261</v>
      </c>
      <c r="F23" s="736"/>
      <c r="G23" s="210"/>
      <c r="H23" s="3" t="s">
        <v>79</v>
      </c>
    </row>
    <row r="24" spans="2:8" ht="16.5" customHeight="1">
      <c r="B24" s="732"/>
      <c r="C24" s="209" t="s">
        <v>262</v>
      </c>
      <c r="D24" s="209"/>
      <c r="E24" s="736" t="s">
        <v>262</v>
      </c>
      <c r="F24" s="736"/>
      <c r="G24" s="210"/>
      <c r="H24" s="3" t="s">
        <v>79</v>
      </c>
    </row>
    <row r="25" spans="2:8" ht="16.5" customHeight="1">
      <c r="B25" s="732"/>
      <c r="C25" s="209" t="s">
        <v>263</v>
      </c>
      <c r="D25" s="209"/>
      <c r="E25" s="736" t="s">
        <v>263</v>
      </c>
      <c r="F25" s="736"/>
      <c r="G25" s="210"/>
      <c r="H25" s="3" t="s">
        <v>79</v>
      </c>
    </row>
    <row r="26" spans="2:8" ht="16.5" customHeight="1">
      <c r="B26" s="733"/>
      <c r="C26" s="731" t="s">
        <v>264</v>
      </c>
      <c r="D26" s="731"/>
      <c r="E26" s="731"/>
      <c r="F26" s="731"/>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lo9BKLnbztGVsOIzHIeoZLviHUWVIPzrzFvMaUHxARgoFsznk9ci7zsdL4ufO28GhTWlbX/Zf8bGNjuk2Vd8qw==" saltValue="BLzw2fKhzBf1k7XPjwcgLw==" spinCount="100000" sheet="1" objects="1" scenarios="1" selectLockedCells="1"/>
  <mergeCells count="17">
    <mergeCell ref="C26:F26"/>
    <mergeCell ref="B14:B26"/>
    <mergeCell ref="C14:D22"/>
    <mergeCell ref="E14:E16"/>
    <mergeCell ref="E17:E19"/>
    <mergeCell ref="E20:F20"/>
    <mergeCell ref="E21:F21"/>
    <mergeCell ref="E22:F22"/>
    <mergeCell ref="E23:F23"/>
    <mergeCell ref="E24:F24"/>
    <mergeCell ref="E25:F25"/>
    <mergeCell ref="B13:F13"/>
    <mergeCell ref="C5:G6"/>
    <mergeCell ref="C7:G7"/>
    <mergeCell ref="C8:G9"/>
    <mergeCell ref="C11:G11"/>
    <mergeCell ref="B12:D12"/>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第9号様式</vt:lpstr>
      <vt:lpstr>別紙1</vt:lpstr>
      <vt:lpstr>別紙2（太陽光発電設備）</vt:lpstr>
      <vt:lpstr>別紙2（蓄電池）</vt:lpstr>
      <vt:lpstr>別紙2（高効率空調機器）</vt:lpstr>
      <vt:lpstr>別紙2（高機能換気設備）</vt:lpstr>
      <vt:lpstr>別紙2（高効率照明機器）</vt:lpstr>
      <vt:lpstr>別紙2（高効率給湯器）</vt:lpstr>
      <vt:lpstr>別紙2（コージェネレーション）</vt:lpstr>
      <vt:lpstr>別紙2（効果促進）</vt:lpstr>
      <vt:lpstr>別紙3</vt:lpstr>
      <vt:lpstr>別紙4</vt:lpstr>
      <vt:lpstr>別紙5</vt:lpstr>
      <vt:lpstr>別紙6</vt:lpstr>
      <vt:lpstr>第9号様式!Print_Area</vt:lpstr>
      <vt:lpstr>別紙1!Print_Area</vt:lpstr>
      <vt:lpstr>'別紙2（コージェネレーション）'!Print_Area</vt:lpstr>
      <vt:lpstr>'別紙2（効果促進）'!Print_Area</vt:lpstr>
      <vt:lpstr>'別紙2（高機能換気設備）'!Print_Area</vt:lpstr>
      <vt:lpstr>'別紙2（高効率給湯器）'!Print_Area</vt:lpstr>
      <vt:lpstr>'別紙2（高効率空調機器）'!Print_Area</vt:lpstr>
      <vt:lpstr>'別紙2（高効率照明機器）'!Print_Area</vt:lpstr>
      <vt:lpstr>'別紙2（太陽光発電設備）'!Print_Area</vt:lpstr>
      <vt:lpstr>'別紙2（蓄電池）'!Print_Area</vt:lpstr>
      <vt:lpstr>別紙3!Print_Area</vt:lpstr>
      <vt:lpstr>別紙4!Print_Area</vt:lpstr>
      <vt:lpstr>別紙5!Print_Area</vt:lpstr>
      <vt:lpstr>別紙6!Print_Area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dcterms:created xsi:type="dcterms:W3CDTF">2025-04-25T00:20:09Z</dcterms:created>
  <dcterms:modified xsi:type="dcterms:W3CDTF">2025-09-24T01:01:16Z</dcterms:modified>
</cp:coreProperties>
</file>