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E-konzal\001_生産\2025年度\250007_R7-京都市脱炭素先行地域(京都市)\01_CO2排出削減量計算書\"/>
    </mc:Choice>
  </mc:AlternateContent>
  <xr:revisionPtr revIDLastSave="0" documentId="13_ncr:1_{392A27D2-4382-4AE1-8A11-447E10862ADC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ZEH・ZEH+" sheetId="6" r:id="rId1"/>
  </sheets>
  <definedNames>
    <definedName name="_xlnm.Print_Area" localSheetId="0">'ZEH・ZEH+'!$A$1:$AE$34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6" l="1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E28" i="6" s="1"/>
  <c r="Y10" i="6"/>
  <c r="T25" i="6"/>
  <c r="Z25" i="6" s="1"/>
  <c r="T24" i="6"/>
  <c r="Z24" i="6" s="1"/>
  <c r="T23" i="6"/>
  <c r="Z23" i="6" s="1"/>
  <c r="T22" i="6"/>
  <c r="Z22" i="6" s="1"/>
  <c r="T21" i="6"/>
  <c r="Z21" i="6" s="1"/>
  <c r="T20" i="6"/>
  <c r="Z20" i="6" s="1"/>
  <c r="T19" i="6"/>
  <c r="Z19" i="6" s="1"/>
  <c r="T18" i="6"/>
  <c r="Z18" i="6" s="1"/>
  <c r="T17" i="6"/>
  <c r="Z17" i="6" s="1"/>
  <c r="T16" i="6"/>
  <c r="Z16" i="6" s="1"/>
  <c r="T15" i="6"/>
  <c r="Z15" i="6" s="1"/>
  <c r="T14" i="6"/>
  <c r="Z14" i="6" s="1"/>
  <c r="T13" i="6"/>
  <c r="Z13" i="6" s="1"/>
  <c r="T12" i="6"/>
  <c r="Z12" i="6" s="1"/>
  <c r="T11" i="6"/>
  <c r="Z11" i="6" s="1"/>
  <c r="T10" i="6"/>
  <c r="Z10" i="6" s="1"/>
  <c r="M25" i="6" l="1"/>
  <c r="U25" i="6" s="1"/>
  <c r="M24" i="6"/>
  <c r="U24" i="6" s="1"/>
  <c r="M23" i="6"/>
  <c r="U23" i="6" s="1"/>
  <c r="M22" i="6"/>
  <c r="U22" i="6" s="1"/>
  <c r="M21" i="6"/>
  <c r="U21" i="6" s="1"/>
  <c r="M20" i="6"/>
  <c r="U20" i="6" s="1"/>
  <c r="M19" i="6"/>
  <c r="U19" i="6" s="1"/>
  <c r="M18" i="6"/>
  <c r="U18" i="6" s="1"/>
  <c r="M17" i="6"/>
  <c r="U17" i="6" s="1"/>
  <c r="M16" i="6"/>
  <c r="U16" i="6" s="1"/>
  <c r="M15" i="6"/>
  <c r="U15" i="6" s="1"/>
  <c r="M14" i="6"/>
  <c r="U14" i="6" s="1"/>
  <c r="M13" i="6"/>
  <c r="U13" i="6" s="1"/>
  <c r="M12" i="6"/>
  <c r="U12" i="6" s="1"/>
  <c r="M10" i="6"/>
  <c r="U10" i="6" s="1"/>
  <c r="M11" i="6"/>
  <c r="U11" i="6" s="1"/>
  <c r="AB19" i="6" l="1"/>
  <c r="E11" i="6"/>
  <c r="E29" i="6" s="1"/>
  <c r="V11" i="6"/>
  <c r="X11" i="6"/>
  <c r="AB11" i="6" s="1"/>
  <c r="E12" i="6"/>
  <c r="V12" i="6"/>
  <c r="X12" i="6"/>
  <c r="AB12" i="6" s="1"/>
  <c r="E13" i="6"/>
  <c r="V13" i="6"/>
  <c r="X13" i="6"/>
  <c r="AB13" i="6" s="1"/>
  <c r="E14" i="6"/>
  <c r="V14" i="6"/>
  <c r="X14" i="6"/>
  <c r="AB14" i="6" s="1"/>
  <c r="E15" i="6"/>
  <c r="X15" i="6"/>
  <c r="AB15" i="6" s="1"/>
  <c r="E16" i="6"/>
  <c r="V16" i="6"/>
  <c r="X16" i="6"/>
  <c r="AB16" i="6" s="1"/>
  <c r="E17" i="6"/>
  <c r="V17" i="6"/>
  <c r="X17" i="6"/>
  <c r="AB17" i="6" s="1"/>
  <c r="E18" i="6"/>
  <c r="V18" i="6"/>
  <c r="X18" i="6"/>
  <c r="AB18" i="6" s="1"/>
  <c r="E19" i="6"/>
  <c r="V19" i="6"/>
  <c r="AC19" i="6" s="1"/>
  <c r="AD19" i="6" s="1"/>
  <c r="X19" i="6"/>
  <c r="E20" i="6"/>
  <c r="X20" i="6"/>
  <c r="AB20" i="6" s="1"/>
  <c r="E21" i="6"/>
  <c r="V21" i="6"/>
  <c r="X21" i="6"/>
  <c r="AB21" i="6" s="1"/>
  <c r="E22" i="6"/>
  <c r="V22" i="6"/>
  <c r="X22" i="6"/>
  <c r="AB22" i="6" s="1"/>
  <c r="E23" i="6"/>
  <c r="V23" i="6"/>
  <c r="X23" i="6"/>
  <c r="AB23" i="6" s="1"/>
  <c r="E24" i="6"/>
  <c r="V24" i="6"/>
  <c r="X24" i="6"/>
  <c r="AB24" i="6" s="1"/>
  <c r="E25" i="6"/>
  <c r="V25" i="6"/>
  <c r="X25" i="6"/>
  <c r="AB25" i="6" s="1"/>
  <c r="V10" i="6"/>
  <c r="AA18" i="6" l="1"/>
  <c r="AA17" i="6"/>
  <c r="AA23" i="6"/>
  <c r="AA16" i="6"/>
  <c r="AA19" i="6"/>
  <c r="AA24" i="6"/>
  <c r="AA22" i="6"/>
  <c r="AA15" i="6"/>
  <c r="V15" i="6"/>
  <c r="AC15" i="6" s="1"/>
  <c r="AD15" i="6" s="1"/>
  <c r="AA20" i="6"/>
  <c r="V20" i="6"/>
  <c r="AC20" i="6" s="1"/>
  <c r="AD20" i="6" s="1"/>
  <c r="AC24" i="6"/>
  <c r="AD24" i="6" s="1"/>
  <c r="AC18" i="6"/>
  <c r="AD18" i="6" s="1"/>
  <c r="AC23" i="6"/>
  <c r="AD23" i="6" s="1"/>
  <c r="AC17" i="6"/>
  <c r="AD17" i="6" s="1"/>
  <c r="AC22" i="6"/>
  <c r="AD22" i="6" s="1"/>
  <c r="AC16" i="6"/>
  <c r="AD16" i="6" s="1"/>
  <c r="AA11" i="6"/>
  <c r="AC11" i="6" s="1"/>
  <c r="AD11" i="6" s="1"/>
  <c r="AA25" i="6"/>
  <c r="AC25" i="6" s="1"/>
  <c r="AD25" i="6" s="1"/>
  <c r="AA13" i="6"/>
  <c r="AC13" i="6" s="1"/>
  <c r="AD13" i="6" s="1"/>
  <c r="AA21" i="6"/>
  <c r="AC21" i="6" s="1"/>
  <c r="AD21" i="6" s="1"/>
  <c r="AA12" i="6"/>
  <c r="AC12" i="6" s="1"/>
  <c r="AD12" i="6" s="1"/>
  <c r="AA14" i="6"/>
  <c r="AC14" i="6" s="1"/>
  <c r="AD14" i="6" s="1"/>
  <c r="X10" i="6"/>
  <c r="AB10" i="6" s="1"/>
  <c r="AA10" i="6"/>
  <c r="E31" i="6" l="1"/>
  <c r="E32" i="6"/>
  <c r="AC10" i="6"/>
  <c r="AD10" i="6" s="1"/>
  <c r="E10" i="6" l="1"/>
  <c r="E33" i="6" l="1"/>
  <c r="E30" i="6"/>
</calcChain>
</file>

<file path=xl/sharedStrings.xml><?xml version="1.0" encoding="utf-8"?>
<sst xmlns="http://schemas.openxmlformats.org/spreadsheetml/2006/main" count="69" uniqueCount="61">
  <si>
    <t>NO.</t>
    <phoneticPr fontId="3"/>
  </si>
  <si>
    <t>例</t>
    <rPh sb="0" eb="1">
      <t>レイ</t>
    </rPh>
    <phoneticPr fontId="2"/>
  </si>
  <si>
    <t>建物名</t>
    <rPh sb="0" eb="2">
      <t>タテモノ</t>
    </rPh>
    <rPh sb="2" eb="3">
      <t>メイ</t>
    </rPh>
    <phoneticPr fontId="3"/>
  </si>
  <si>
    <t>年間発電量
[kWh/年]</t>
    <rPh sb="0" eb="2">
      <t>ネンカン</t>
    </rPh>
    <rPh sb="2" eb="4">
      <t>ハツデン</t>
    </rPh>
    <rPh sb="4" eb="5">
      <t>リョウ</t>
    </rPh>
    <rPh sb="11" eb="12">
      <t>ネン</t>
    </rPh>
    <phoneticPr fontId="2"/>
  </si>
  <si>
    <t>CO2排出係数[kg-CO2/kWh]</t>
    <rPh sb="3" eb="5">
      <t>ハイシュツ</t>
    </rPh>
    <rPh sb="5" eb="6">
      <t>ガカリ</t>
    </rPh>
    <phoneticPr fontId="3"/>
  </si>
  <si>
    <t>建物の性能目標</t>
    <rPh sb="0" eb="2">
      <t>タテモノ</t>
    </rPh>
    <rPh sb="3" eb="7">
      <t>セイノウモクヒョウ</t>
    </rPh>
    <phoneticPr fontId="2"/>
  </si>
  <si>
    <t>ZEH</t>
  </si>
  <si>
    <t>ZEH</t>
    <phoneticPr fontId="2"/>
  </si>
  <si>
    <t>ZEH+</t>
    <phoneticPr fontId="2"/>
  </si>
  <si>
    <t>耐用年数
[年]</t>
    <rPh sb="0" eb="4">
      <t>タイヨウネンスウ</t>
    </rPh>
    <rPh sb="6" eb="7">
      <t>ネン</t>
    </rPh>
    <phoneticPr fontId="2"/>
  </si>
  <si>
    <t>耐用年数（木造・合成樹脂造）[年]</t>
    <rPh sb="0" eb="4">
      <t>タイヨウネンスウ</t>
    </rPh>
    <rPh sb="5" eb="7">
      <t>モクゾウ</t>
    </rPh>
    <rPh sb="8" eb="10">
      <t>ゴウセイ</t>
    </rPh>
    <rPh sb="10" eb="12">
      <t>ジュシ</t>
    </rPh>
    <rPh sb="12" eb="13">
      <t>ヅクリ</t>
    </rPh>
    <rPh sb="15" eb="16">
      <t>ネン</t>
    </rPh>
    <phoneticPr fontId="3"/>
  </si>
  <si>
    <t>耐用年数（鉄骨鉄筋コンクリート造・鉄筋コンクリート造）[年]</t>
    <rPh sb="0" eb="4">
      <t>タイヨウネンスウ</t>
    </rPh>
    <rPh sb="5" eb="7">
      <t>テッコツ</t>
    </rPh>
    <rPh sb="7" eb="9">
      <t>テッキン</t>
    </rPh>
    <rPh sb="15" eb="16">
      <t>ヅクリ</t>
    </rPh>
    <rPh sb="17" eb="19">
      <t>テッキン</t>
    </rPh>
    <rPh sb="25" eb="26">
      <t>ヅクリ</t>
    </rPh>
    <rPh sb="28" eb="29">
      <t>ネン</t>
    </rPh>
    <phoneticPr fontId="3"/>
  </si>
  <si>
    <t>建物の構造</t>
    <rPh sb="0" eb="2">
      <t>タテモノ</t>
    </rPh>
    <rPh sb="3" eb="5">
      <t>コウゾウ</t>
    </rPh>
    <phoneticPr fontId="2"/>
  </si>
  <si>
    <t>木造・合成樹脂造</t>
  </si>
  <si>
    <t>木造・合成樹脂造</t>
    <phoneticPr fontId="2"/>
  </si>
  <si>
    <t>鉄骨鉄筋コンクリート造・鉄筋コンクリート造</t>
    <phoneticPr fontId="2"/>
  </si>
  <si>
    <t>住宅A</t>
    <rPh sb="0" eb="2">
      <t>ジュウタク</t>
    </rPh>
    <phoneticPr fontId="2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</si>
  <si>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</si>
  <si>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計算結果</t>
    <rPh sb="0" eb="4">
      <t>ケイサンケッカ</t>
    </rPh>
    <phoneticPr fontId="2"/>
  </si>
  <si>
    <t>定数</t>
    <rPh sb="0" eb="2">
      <t>テイスウ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</si>
  <si>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</si>
  <si>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</si>
  <si>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出典</t>
    <rPh sb="0" eb="2">
      <t>シュッテン</t>
    </rPh>
    <phoneticPr fontId="2"/>
  </si>
  <si>
    <t>法定耐用年数</t>
    <rPh sb="0" eb="6">
      <t>ホウテイタイヨウネンスウ</t>
    </rPh>
    <phoneticPr fontId="2"/>
  </si>
  <si>
    <t>設備利用率[%]</t>
    <rPh sb="0" eb="2">
      <t>セツビ</t>
    </rPh>
    <rPh sb="2" eb="5">
      <t>リヨウリツ</t>
    </rPh>
    <phoneticPr fontId="3"/>
  </si>
  <si>
    <t>住宅のCO2排出原単位[kg-CO2/MJ]</t>
    <rPh sb="0" eb="2">
      <t>ジュウタク</t>
    </rPh>
    <rPh sb="6" eb="11">
      <t>ハイシュツゲンタンイ</t>
    </rPh>
    <phoneticPr fontId="3"/>
  </si>
  <si>
    <t>省エネ率
[%]</t>
    <rPh sb="0" eb="1">
      <t>ショウ</t>
    </rPh>
    <rPh sb="3" eb="4">
      <t>リツ</t>
    </rPh>
    <phoneticPr fontId="2"/>
  </si>
  <si>
    <r>
      <t>建物の構造</t>
    </r>
    <r>
      <rPr>
        <vertAlign val="superscript"/>
        <sz val="11"/>
        <color theme="1"/>
        <rFont val="UD デジタル 教科書体 NK-R"/>
        <family val="1"/>
        <charset val="128"/>
      </rPr>
      <t>※1</t>
    </r>
    <rPh sb="0" eb="2">
      <t>タテモノ</t>
    </rPh>
    <rPh sb="3" eb="5">
      <t>コウゾウ</t>
    </rPh>
    <phoneticPr fontId="2"/>
  </si>
  <si>
    <r>
      <t>建物の
性能目標</t>
    </r>
    <r>
      <rPr>
        <vertAlign val="superscript"/>
        <sz val="11"/>
        <color theme="1"/>
        <rFont val="UD デジタル 教科書体 NK-R"/>
        <family val="1"/>
        <charset val="128"/>
      </rPr>
      <t>※1</t>
    </r>
    <rPh sb="0" eb="2">
      <t>タテモノ</t>
    </rPh>
    <rPh sb="4" eb="8">
      <t>セイノウモクヒョウ</t>
    </rPh>
    <phoneticPr fontId="2"/>
  </si>
  <si>
    <t>※1「建物の構造」と「建物の性能目標」については、リストから選択してください。</t>
    <rPh sb="3" eb="5">
      <t>タテモノ</t>
    </rPh>
    <rPh sb="6" eb="8">
      <t>コウゾウ</t>
    </rPh>
    <rPh sb="11" eb="13">
      <t>タテモノ</t>
    </rPh>
    <rPh sb="14" eb="18">
      <t>セイノウモクヒョウ</t>
    </rPh>
    <rPh sb="30" eb="32">
      <t>センタク</t>
    </rPh>
    <phoneticPr fontId="2"/>
  </si>
  <si>
    <t>※2「設計一次エネルギー消費量」及び「基準一次エネルギー消費量」については、「住宅に関する省エネルギー基準に準拠したプログラム」などを活用して算出してください。</t>
    <rPh sb="28" eb="30">
      <t>ショウヒ</t>
    </rPh>
    <rPh sb="30" eb="31">
      <t>リョウ</t>
    </rPh>
    <phoneticPr fontId="2"/>
  </si>
  <si>
    <r>
      <t>性能目標の
省エネ率
達成確認</t>
    </r>
    <r>
      <rPr>
        <vertAlign val="superscript"/>
        <sz val="11"/>
        <color theme="1"/>
        <rFont val="UD デジタル 教科書体 NK-R"/>
        <family val="1"/>
        <charset val="128"/>
      </rPr>
      <t>※3</t>
    </r>
    <rPh sb="0" eb="4">
      <t>セイノウモクヒョウ</t>
    </rPh>
    <rPh sb="6" eb="7">
      <t>ショウ</t>
    </rPh>
    <rPh sb="9" eb="10">
      <t>リツ</t>
    </rPh>
    <rPh sb="11" eb="13">
      <t>タッセイ</t>
    </rPh>
    <rPh sb="13" eb="15">
      <t>カクニン</t>
    </rPh>
    <phoneticPr fontId="2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</si>
  <si>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</si>
  <si>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※3「性能目標の省エネ率達成確認」に「NG」が表示された場合、入力された「設計一次エネルギー消費量」がZEHまたはZEH+の基準を満たしていません。入力内容に間違いがないかご確認ください。</t>
    <rPh sb="3" eb="5">
      <t>セイノウ</t>
    </rPh>
    <rPh sb="5" eb="7">
      <t>モクヒョウ</t>
    </rPh>
    <rPh sb="8" eb="9">
      <t>ショウ</t>
    </rPh>
    <rPh sb="11" eb="12">
      <t>リツ</t>
    </rPh>
    <rPh sb="12" eb="14">
      <t>タッセイ</t>
    </rPh>
    <rPh sb="14" eb="16">
      <t>カクニン</t>
    </rPh>
    <rPh sb="23" eb="25">
      <t>ヒョウジ</t>
    </rPh>
    <rPh sb="28" eb="30">
      <t>バアイ</t>
    </rPh>
    <rPh sb="31" eb="33">
      <t>ニュウリョク</t>
    </rPh>
    <rPh sb="37" eb="41">
      <t>セッケイイチジ</t>
    </rPh>
    <rPh sb="46" eb="49">
      <t>ショウヒリョウ</t>
    </rPh>
    <rPh sb="62" eb="64">
      <t>キジュン</t>
    </rPh>
    <rPh sb="65" eb="66">
      <t>ミ</t>
    </rPh>
    <rPh sb="74" eb="78">
      <t>ニュウリョクナイヨウ</t>
    </rPh>
    <rPh sb="79" eb="81">
      <t>マチガ</t>
    </rPh>
    <rPh sb="87" eb="89">
      <t>カクニン</t>
    </rPh>
    <phoneticPr fontId="2"/>
  </si>
  <si>
    <t>太陽光発電設備
の発電出力
[kW/戸]</t>
    <rPh sb="0" eb="7">
      <t>タイヨウコウハツデンセツビ</t>
    </rPh>
    <rPh sb="9" eb="13">
      <t>ハツデンシュツリョク</t>
    </rPh>
    <phoneticPr fontId="2"/>
  </si>
  <si>
    <t>基準
CO2排出量
[t-CO2/年]</t>
    <rPh sb="0" eb="2">
      <t>キジュン</t>
    </rPh>
    <rPh sb="6" eb="9">
      <t>ハイシュツリョウ</t>
    </rPh>
    <rPh sb="17" eb="18">
      <t>ネン</t>
    </rPh>
    <phoneticPr fontId="2"/>
  </si>
  <si>
    <t>省エネによる
CO2排出削減量
[t-CO2/年]</t>
    <rPh sb="0" eb="1">
      <t>ショウ</t>
    </rPh>
    <rPh sb="10" eb="15">
      <t>ハイシュツサクゲンリョウ</t>
    </rPh>
    <rPh sb="23" eb="24">
      <t>ネン</t>
    </rPh>
    <phoneticPr fontId="2"/>
  </si>
  <si>
    <t>再エネによる
CO2排出削減量
[t-CO2/年]</t>
    <rPh sb="0" eb="1">
      <t>サイ</t>
    </rPh>
    <rPh sb="10" eb="15">
      <t>ハイシュツサクゲンリョウ</t>
    </rPh>
    <rPh sb="23" eb="24">
      <t>ネン</t>
    </rPh>
    <phoneticPr fontId="2"/>
  </si>
  <si>
    <t>ZEH・ZEH+の
CO2排出削減量
[t-CO2/年]</t>
    <rPh sb="13" eb="15">
      <t>ハイシュツ</t>
    </rPh>
    <rPh sb="15" eb="17">
      <t>サクゲン</t>
    </rPh>
    <rPh sb="17" eb="18">
      <t>リョウ</t>
    </rPh>
    <phoneticPr fontId="2"/>
  </si>
  <si>
    <t>ZEH・ZEH+の
CO2排出量
[t-CO2/年]</t>
    <rPh sb="13" eb="16">
      <t>ハイシュツリョウ</t>
    </rPh>
    <phoneticPr fontId="2"/>
  </si>
  <si>
    <t>　うち省エネによる削減量[t-CO2/年]</t>
    <rPh sb="3" eb="4">
      <t>ショウ</t>
    </rPh>
    <rPh sb="9" eb="12">
      <t>サクゲンリョウ</t>
    </rPh>
    <rPh sb="19" eb="20">
      <t>ネン</t>
    </rPh>
    <phoneticPr fontId="2"/>
  </si>
  <si>
    <t>　うち再エネによる削減量[t-CO2/年]</t>
    <rPh sb="3" eb="4">
      <t>サイ</t>
    </rPh>
    <rPh sb="9" eb="12">
      <t>サクゲンリョウ</t>
    </rPh>
    <rPh sb="19" eb="20">
      <t>ネン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</si>
  <si>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</si>
  <si>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累積総CO2排出削減量[t-CO2]</t>
    <rPh sb="0" eb="2">
      <t>ルイセキ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</si>
  <si>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r>
      <t>ZEH・ZEH+に係るCO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排出削減量計算書（令和7年度）Ver.1.0</t>
    </r>
    <rPh sb="9" eb="10">
      <t>カカ</t>
    </rPh>
    <rPh sb="17" eb="19">
      <t>ハイシュツ</t>
    </rPh>
    <rPh sb="21" eb="22">
      <t>リョウ</t>
    </rPh>
    <rPh sb="23" eb="25">
      <t>レイワ</t>
    </rPh>
    <rPh sb="26" eb="28">
      <t>ネンド</t>
    </rPh>
    <phoneticPr fontId="2"/>
  </si>
  <si>
    <t>脱炭素先行地域づくり自治体向け算定支援ファイルガイドブック＜ver.1.0＞</t>
    <phoneticPr fontId="2"/>
  </si>
  <si>
    <t>「令和７年度以降の調達価格等に関する意見」における住宅用太陽光発電の想定値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</si>
  <si>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温室効果ガス排出量算定・報告・公表制度の電気事業者別排出係数（令和7年提出用）における代替値</t>
    <rPh sb="31" eb="33">
      <t>レイワ</t>
    </rPh>
    <rPh sb="34" eb="35">
      <t>ネン</t>
    </rPh>
    <rPh sb="35" eb="38">
      <t>テイシュツヨウ</t>
    </rPh>
    <rPh sb="43" eb="46">
      <t>ダイタイチ</t>
    </rPh>
    <phoneticPr fontId="2"/>
  </si>
  <si>
    <t>更新日：2025年5月1日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</si>
  <si>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暖房設備</t>
    <rPh sb="0" eb="2">
      <t>ダンボウ</t>
    </rPh>
    <rPh sb="2" eb="4">
      <t>セツビ</t>
    </rPh>
    <phoneticPr fontId="3"/>
  </si>
  <si>
    <t>冷房設備</t>
    <rPh sb="0" eb="2">
      <t>レイボウ</t>
    </rPh>
    <rPh sb="2" eb="4">
      <t>セツビ</t>
    </rPh>
    <phoneticPr fontId="3"/>
  </si>
  <si>
    <t>換気設備</t>
  </si>
  <si>
    <t>給湯設備</t>
  </si>
  <si>
    <t>照明設備</t>
    <rPh sb="0" eb="2">
      <t>ショウメイ</t>
    </rPh>
    <rPh sb="2" eb="4">
      <t>セツビ</t>
    </rPh>
    <phoneticPr fontId="3"/>
  </si>
  <si>
    <t>その他の設備</t>
    <rPh sb="2" eb="3">
      <t>タ</t>
    </rPh>
    <rPh sb="4" eb="6">
      <t>セツビ</t>
    </rPh>
    <phoneticPr fontId="3"/>
  </si>
  <si>
    <t>合計</t>
    <rPh sb="0" eb="2">
      <t>ゴウケイ</t>
    </rPh>
    <phoneticPr fontId="2"/>
  </si>
  <si>
    <r>
      <t>設計一次エネルギー消費量</t>
    </r>
    <r>
      <rPr>
        <vertAlign val="superscript"/>
        <sz val="11"/>
        <color theme="1"/>
        <rFont val="UD デジタル 教科書体 NK-R"/>
        <family val="1"/>
        <charset val="128"/>
      </rPr>
      <t>※2</t>
    </r>
    <r>
      <rPr>
        <sz val="11"/>
        <color theme="1"/>
        <rFont val="UD デジタル 教科書体 NK-R"/>
        <family val="1"/>
        <charset val="128"/>
      </rPr>
      <t xml:space="preserve">
[MJ/(戸・年)]</t>
    </r>
    <rPh sb="0" eb="2">
      <t>セッケイ</t>
    </rPh>
    <rPh sb="2" eb="4">
      <t>イチジ</t>
    </rPh>
    <rPh sb="9" eb="12">
      <t>ショウヒリョウ</t>
    </rPh>
    <rPh sb="20" eb="21">
      <t>コ</t>
    </rPh>
    <rPh sb="22" eb="23">
      <t>ネン</t>
    </rPh>
    <phoneticPr fontId="2"/>
  </si>
  <si>
    <r>
      <t>基準一次エネルギー消費量</t>
    </r>
    <r>
      <rPr>
        <vertAlign val="superscript"/>
        <sz val="11"/>
        <color theme="1"/>
        <rFont val="UD デジタル 教科書体 NK-R"/>
        <family val="1"/>
        <charset val="128"/>
      </rPr>
      <t>※2</t>
    </r>
    <r>
      <rPr>
        <sz val="11"/>
        <color theme="1"/>
        <rFont val="UD デジタル 教科書体 NK-R"/>
        <family val="1"/>
        <charset val="128"/>
      </rPr>
      <t xml:space="preserve">
[MJ/(戸・年)]</t>
    </r>
    <rPh sb="0" eb="4">
      <t>キジュンイチジ</t>
    </rPh>
    <rPh sb="9" eb="12">
      <t>ショウヒリョウ</t>
    </rPh>
    <rPh sb="20" eb="21">
      <t>コ</t>
    </rPh>
    <rPh sb="22" eb="23">
      <t>ネン</t>
    </rPh>
    <phoneticPr fontId="2"/>
  </si>
  <si>
    <t>省エネによる
消費電力削減量
[kWh/年]</t>
    <rPh sb="0" eb="1">
      <t>ショウ</t>
    </rPh>
    <rPh sb="7" eb="9">
      <t>ショウヒ</t>
    </rPh>
    <rPh sb="9" eb="11">
      <t>デンリョク</t>
    </rPh>
    <rPh sb="11" eb="13">
      <t>サクゲン</t>
    </rPh>
    <rPh sb="13" eb="14">
      <t>リョウ</t>
    </rPh>
    <rPh sb="20" eb="21">
      <t>ネン</t>
    </rPh>
    <phoneticPr fontId="2"/>
  </si>
  <si>
    <t>年間総消費電力削減量[kWh/年]</t>
    <rPh sb="0" eb="2">
      <t>ネンカン</t>
    </rPh>
    <rPh sb="2" eb="3">
      <t>ソウ</t>
    </rPh>
    <rPh sb="3" eb="5">
      <t>ショウヒ</t>
    </rPh>
    <rPh sb="5" eb="7">
      <t>デンリョク</t>
    </rPh>
    <rPh sb="7" eb="9">
      <t>サクゲン</t>
    </rPh>
    <rPh sb="8" eb="9">
      <t>リョウ</t>
    </rPh>
    <phoneticPr fontId="2"/>
  </si>
  <si>
    <t>累積総消費電力削減量[kWh]</t>
    <rPh sb="0" eb="2">
      <t>ルイセキ</t>
    </rPh>
    <rPh sb="2" eb="3">
      <t>ソウ</t>
    </rPh>
    <rPh sb="3" eb="7">
      <t>ショウヒデンリョク</t>
    </rPh>
    <rPh sb="7" eb="9">
      <t>サクゲン</t>
    </rPh>
    <rPh sb="9" eb="1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</si>
</sst>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#,##0.000;[Red]\-#,##0.000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vertAlign val="superscript"/>
      <sz val="11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38" fontId="8" fillId="4" borderId="4" xfId="1" applyFont="1" applyFill="1" applyBorder="1" applyAlignment="1">
      <alignment vertical="center" shrinkToFit="1"/>
    </xf>
    <xf numFmtId="38" fontId="5" fillId="3" borderId="4" xfId="1" applyFont="1" applyFill="1" applyBorder="1" applyAlignment="1">
      <alignment vertical="center" shrinkToFit="1"/>
    </xf>
    <xf numFmtId="38" fontId="5" fillId="3" borderId="11" xfId="1" applyFont="1" applyFill="1" applyBorder="1" applyAlignment="1">
      <alignment vertical="center" shrinkToFit="1"/>
    </xf>
    <xf numFmtId="38" fontId="5" fillId="3" borderId="3" xfId="1" applyFont="1" applyFill="1" applyBorder="1" applyAlignment="1">
      <alignment vertical="center" shrinkToFit="1"/>
    </xf>
    <xf numFmtId="0" fontId="8" fillId="4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38" fontId="8" fillId="4" borderId="4" xfId="1" applyFont="1" applyFill="1" applyBorder="1" applyAlignment="1" applyProtection="1">
      <alignment vertical="center" shrinkToFit="1"/>
      <protection locked="0"/>
    </xf>
    <xf numFmtId="38" fontId="5" fillId="2" borderId="2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>
      <alignment horizontal="center" vertical="center" wrapText="1" shrinkToFit="1"/>
    </xf>
    <xf numFmtId="177" fontId="8" fillId="4" borderId="4" xfId="1" applyNumberFormat="1" applyFont="1" applyFill="1" applyBorder="1" applyAlignment="1" applyProtection="1">
      <alignment vertical="center" shrinkToFit="1"/>
      <protection locked="0"/>
    </xf>
    <xf numFmtId="177" fontId="5" fillId="2" borderId="4" xfId="1" applyNumberFormat="1" applyFont="1" applyFill="1" applyBorder="1" applyAlignment="1" applyProtection="1">
      <alignment vertical="center" shrinkToFit="1"/>
      <protection locked="0"/>
    </xf>
    <xf numFmtId="9" fontId="8" fillId="4" borderId="4" xfId="3" applyFont="1" applyFill="1" applyBorder="1" applyAlignment="1" applyProtection="1">
      <alignment vertical="center" shrinkToFit="1"/>
    </xf>
    <xf numFmtId="38" fontId="8" fillId="4" borderId="4" xfId="1" applyFont="1" applyFill="1" applyBorder="1" applyAlignment="1" applyProtection="1">
      <alignment vertical="center" shrinkToFit="1"/>
    </xf>
    <xf numFmtId="0" fontId="8" fillId="4" borderId="4" xfId="0" applyFont="1" applyFill="1" applyBorder="1" applyAlignment="1">
      <alignment vertical="center" shrinkToFit="1"/>
    </xf>
    <xf numFmtId="38" fontId="5" fillId="3" borderId="2" xfId="1" applyFont="1" applyFill="1" applyBorder="1" applyAlignment="1" applyProtection="1">
      <alignment vertical="center" shrinkToFit="1"/>
    </xf>
    <xf numFmtId="9" fontId="5" fillId="3" borderId="2" xfId="3" applyFont="1" applyFill="1" applyBorder="1" applyAlignment="1" applyProtection="1">
      <alignment vertical="center" shrinkToFit="1"/>
    </xf>
    <xf numFmtId="38" fontId="12" fillId="3" borderId="1" xfId="1" applyFont="1" applyFill="1" applyBorder="1" applyAlignment="1">
      <alignment vertical="center"/>
    </xf>
    <xf numFmtId="178" fontId="12" fillId="3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178" fontId="11" fillId="3" borderId="1" xfId="1" applyNumberFormat="1" applyFont="1" applyFill="1" applyBorder="1" applyAlignment="1">
      <alignment vertical="center" shrinkToFit="1"/>
    </xf>
    <xf numFmtId="0" fontId="11" fillId="0" borderId="13" xfId="0" applyFont="1" applyBorder="1" applyAlignment="1">
      <alignment vertical="center"/>
    </xf>
    <xf numFmtId="38" fontId="12" fillId="3" borderId="13" xfId="1" applyFont="1" applyFill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9" fontId="8" fillId="4" borderId="4" xfId="3" applyFont="1" applyFill="1" applyBorder="1" applyAlignment="1" applyProtection="1">
      <alignment horizontal="center" vertical="center" shrinkToFit="1"/>
    </xf>
    <xf numFmtId="9" fontId="5" fillId="3" borderId="4" xfId="3" applyFont="1" applyFill="1" applyBorder="1" applyAlignment="1" applyProtection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3" borderId="2" xfId="1" applyFont="1" applyFill="1" applyBorder="1" applyAlignment="1" applyProtection="1">
      <alignment vertical="center"/>
    </xf>
    <xf numFmtId="9" fontId="5" fillId="3" borderId="2" xfId="3" applyFont="1" applyFill="1" applyBorder="1" applyAlignment="1" applyProtection="1">
      <alignment vertical="center"/>
    </xf>
    <xf numFmtId="9" fontId="5" fillId="3" borderId="4" xfId="3" applyFont="1" applyFill="1" applyBorder="1" applyAlignment="1" applyProtection="1">
      <alignment horizontal="center" vertical="center"/>
    </xf>
    <xf numFmtId="177" fontId="5" fillId="2" borderId="4" xfId="1" applyNumberFormat="1" applyFont="1" applyFill="1" applyBorder="1" applyAlignment="1" applyProtection="1">
      <alignment vertical="center"/>
      <protection locked="0"/>
    </xf>
    <xf numFmtId="38" fontId="5" fillId="2" borderId="10" xfId="1" applyFont="1" applyFill="1" applyBorder="1" applyAlignment="1" applyProtection="1">
      <alignment vertical="center" shrinkToFit="1"/>
      <protection locked="0"/>
    </xf>
    <xf numFmtId="38" fontId="5" fillId="3" borderId="10" xfId="1" applyFont="1" applyFill="1" applyBorder="1" applyAlignment="1" applyProtection="1">
      <alignment vertical="center"/>
    </xf>
    <xf numFmtId="9" fontId="5" fillId="3" borderId="10" xfId="3" applyFont="1" applyFill="1" applyBorder="1" applyAlignment="1" applyProtection="1">
      <alignment vertical="center"/>
    </xf>
    <xf numFmtId="9" fontId="5" fillId="3" borderId="11" xfId="3" applyFont="1" applyFill="1" applyBorder="1" applyAlignment="1" applyProtection="1">
      <alignment horizontal="center" vertical="center"/>
    </xf>
    <xf numFmtId="177" fontId="5" fillId="2" borderId="11" xfId="1" applyNumberFormat="1" applyFont="1" applyFill="1" applyBorder="1" applyAlignment="1" applyProtection="1">
      <alignment vertical="center"/>
      <protection locked="0"/>
    </xf>
    <xf numFmtId="38" fontId="5" fillId="2" borderId="3" xfId="1" applyFont="1" applyFill="1" applyBorder="1" applyAlignment="1" applyProtection="1">
      <alignment vertical="center" shrinkToFit="1"/>
      <protection locked="0"/>
    </xf>
    <xf numFmtId="38" fontId="5" fillId="3" borderId="3" xfId="1" applyFont="1" applyFill="1" applyBorder="1" applyAlignment="1" applyProtection="1">
      <alignment vertical="center"/>
    </xf>
    <xf numFmtId="9" fontId="5" fillId="3" borderId="3" xfId="3" applyFont="1" applyFill="1" applyBorder="1" applyAlignment="1" applyProtection="1">
      <alignment vertical="center"/>
    </xf>
    <xf numFmtId="9" fontId="5" fillId="3" borderId="3" xfId="3" applyFont="1" applyFill="1" applyBorder="1" applyAlignment="1" applyProtection="1">
      <alignment horizontal="center" vertical="center"/>
    </xf>
    <xf numFmtId="177" fontId="5" fillId="2" borderId="3" xfId="1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0" fontId="7" fillId="0" borderId="0" xfId="0" applyFont="1"/>
    <xf numFmtId="40" fontId="8" fillId="4" borderId="4" xfId="1" applyNumberFormat="1" applyFont="1" applyFill="1" applyBorder="1" applyAlignment="1">
      <alignment vertical="center" shrinkToFit="1"/>
    </xf>
    <xf numFmtId="40" fontId="5" fillId="3" borderId="4" xfId="1" applyNumberFormat="1" applyFont="1" applyFill="1" applyBorder="1" applyAlignment="1">
      <alignment vertical="center" shrinkToFit="1"/>
    </xf>
    <xf numFmtId="40" fontId="5" fillId="3" borderId="11" xfId="1" applyNumberFormat="1" applyFont="1" applyFill="1" applyBorder="1" applyAlignment="1">
      <alignment vertical="center" shrinkToFit="1"/>
    </xf>
    <xf numFmtId="40" fontId="5" fillId="3" borderId="3" xfId="1" applyNumberFormat="1" applyFont="1" applyFill="1" applyBorder="1" applyAlignment="1">
      <alignment vertical="center" shrinkToFit="1"/>
    </xf>
    <xf numFmtId="176" fontId="11" fillId="3" borderId="1" xfId="0" applyNumberFormat="1" applyFont="1" applyFill="1" applyBorder="1" applyAlignment="1">
      <alignment vertical="center" shrinkToFit="1"/>
    </xf>
    <xf numFmtId="40" fontId="14" fillId="3" borderId="17" xfId="1" applyNumberFormat="1" applyFont="1" applyFill="1" applyBorder="1" applyAlignment="1">
      <alignment vertical="center"/>
    </xf>
    <xf numFmtId="40" fontId="14" fillId="3" borderId="20" xfId="1" applyNumberFormat="1" applyFont="1" applyFill="1" applyBorder="1" applyAlignment="1">
      <alignment vertical="center"/>
    </xf>
    <xf numFmtId="40" fontId="14" fillId="3" borderId="23" xfId="1" applyNumberFormat="1" applyFont="1" applyFill="1" applyBorder="1" applyAlignment="1">
      <alignment vertical="center"/>
    </xf>
    <xf numFmtId="40" fontId="11" fillId="3" borderId="12" xfId="1" applyNumberFormat="1" applyFont="1" applyFill="1" applyBorder="1" applyAlignment="1">
      <alignment vertical="center"/>
    </xf>
    <xf numFmtId="176" fontId="12" fillId="3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38" fontId="5" fillId="0" borderId="24" xfId="1" applyFont="1" applyFill="1" applyBorder="1" applyAlignment="1">
      <alignment horizontal="center" vertical="center" wrapText="1" shrinkToFit="1"/>
    </xf>
    <xf numFmtId="38" fontId="5" fillId="0" borderId="25" xfId="1" applyFont="1" applyFill="1" applyBorder="1" applyAlignment="1">
      <alignment horizontal="center" vertical="center" wrapText="1" shrinkToFit="1"/>
    </xf>
    <xf numFmtId="38" fontId="5" fillId="0" borderId="26" xfId="1" applyFont="1" applyFill="1" applyBorder="1" applyAlignment="1">
      <alignment horizontal="center" vertical="center" wrapText="1" shrinkToFit="1"/>
    </xf>
    <xf numFmtId="38" fontId="5" fillId="0" borderId="27" xfId="1" applyFont="1" applyFill="1" applyBorder="1" applyAlignment="1">
      <alignment horizontal="center" vertical="center" wrapText="1" shrinkToFit="1"/>
    </xf>
    <xf numFmtId="38" fontId="5" fillId="0" borderId="28" xfId="1" applyFont="1" applyFill="1" applyBorder="1" applyAlignment="1">
      <alignment horizontal="center" vertical="center" wrapText="1" shrinkToFit="1"/>
    </xf>
    <xf numFmtId="38" fontId="5" fillId="0" borderId="29" xfId="1" applyFont="1" applyFill="1" applyBorder="1" applyAlignment="1">
      <alignment horizontal="center" vertical="center" wrapText="1" shrinkToFit="1"/>
    </xf>
    <xf numFmtId="38" fontId="5" fillId="0" borderId="30" xfId="1" applyFont="1" applyFill="1" applyBorder="1" applyAlignment="1">
      <alignment horizontal="center" vertical="center" wrapText="1" shrinkToFit="1"/>
    </xf>
    <xf numFmtId="38" fontId="5" fillId="0" borderId="31" xfId="1" applyFont="1" applyFill="1" applyBorder="1" applyAlignment="1">
      <alignment horizontal="center" vertical="center" wrapText="1" shrinkToFit="1"/>
    </xf>
    <xf numFmtId="38" fontId="8" fillId="4" borderId="32" xfId="1" applyFont="1" applyFill="1" applyBorder="1" applyAlignment="1" applyProtection="1">
      <alignment vertical="center" shrinkToFit="1"/>
      <protection locked="0"/>
    </xf>
    <xf numFmtId="38" fontId="8" fillId="4" borderId="33" xfId="1" applyFont="1" applyFill="1" applyBorder="1" applyAlignment="1" applyProtection="1">
      <alignment vertical="center" shrinkToFit="1"/>
      <protection locked="0"/>
    </xf>
    <xf numFmtId="38" fontId="8" fillId="4" borderId="34" xfId="1" applyFont="1" applyFill="1" applyBorder="1" applyAlignment="1" applyProtection="1">
      <alignment vertical="center" shrinkToFit="1"/>
    </xf>
    <xf numFmtId="38" fontId="5" fillId="2" borderId="35" xfId="1" applyFont="1" applyFill="1" applyBorder="1" applyAlignment="1" applyProtection="1">
      <alignment vertical="center" shrinkToFit="1"/>
      <protection locked="0"/>
    </xf>
    <xf numFmtId="38" fontId="5" fillId="2" borderId="36" xfId="1" applyFont="1" applyFill="1" applyBorder="1" applyAlignment="1" applyProtection="1">
      <alignment vertical="center" shrinkToFit="1"/>
      <protection locked="0"/>
    </xf>
    <xf numFmtId="38" fontId="5" fillId="3" borderId="37" xfId="1" applyFont="1" applyFill="1" applyBorder="1" applyAlignment="1" applyProtection="1">
      <alignment vertical="center" shrinkToFit="1"/>
    </xf>
    <xf numFmtId="38" fontId="5" fillId="2" borderId="35" xfId="1" applyFont="1" applyFill="1" applyBorder="1" applyAlignment="1" applyProtection="1">
      <alignment vertical="center"/>
      <protection locked="0"/>
    </xf>
    <xf numFmtId="38" fontId="5" fillId="2" borderId="36" xfId="1" applyFont="1" applyFill="1" applyBorder="1" applyAlignment="1" applyProtection="1">
      <alignment vertical="center"/>
      <protection locked="0"/>
    </xf>
    <xf numFmtId="38" fontId="5" fillId="3" borderId="37" xfId="1" applyFont="1" applyFill="1" applyBorder="1" applyAlignment="1" applyProtection="1">
      <alignment vertical="center"/>
    </xf>
    <xf numFmtId="38" fontId="5" fillId="2" borderId="38" xfId="1" applyFont="1" applyFill="1" applyBorder="1" applyAlignment="1" applyProtection="1">
      <alignment vertical="center"/>
      <protection locked="0"/>
    </xf>
    <xf numFmtId="38" fontId="5" fillId="2" borderId="39" xfId="1" applyFont="1" applyFill="1" applyBorder="1" applyAlignment="1" applyProtection="1">
      <alignment vertical="center"/>
      <protection locked="0"/>
    </xf>
    <xf numFmtId="38" fontId="5" fillId="3" borderId="40" xfId="1" applyFont="1" applyFill="1" applyBorder="1" applyAlignment="1" applyProtection="1">
      <alignment vertical="center"/>
    </xf>
    <xf numFmtId="38" fontId="5" fillId="2" borderId="41" xfId="1" applyFont="1" applyFill="1" applyBorder="1" applyAlignment="1" applyProtection="1">
      <alignment vertical="center"/>
      <protection locked="0"/>
    </xf>
    <xf numFmtId="38" fontId="5" fillId="2" borderId="42" xfId="1" applyFont="1" applyFill="1" applyBorder="1" applyAlignment="1" applyProtection="1">
      <alignment vertical="center"/>
      <protection locked="0"/>
    </xf>
    <xf numFmtId="38" fontId="5" fillId="3" borderId="43" xfId="1" applyFont="1" applyFill="1" applyBorder="1" applyAlignment="1" applyProtection="1">
      <alignment vertical="center"/>
    </xf>
    <xf numFmtId="38" fontId="11" fillId="3" borderId="1" xfId="1" applyFont="1" applyFill="1" applyBorder="1" applyAlignment="1">
      <alignment vertical="center"/>
    </xf>
    <xf numFmtId="38" fontId="11" fillId="3" borderId="12" xfId="1" applyFont="1" applyFill="1" applyBorder="1" applyAlignment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AK40"/>
  <sheetViews>
    <sheetView showGridLines="0" showZeros="0" tabSelected="1" view="pageBreakPreview" zoomScale="85" zoomScaleNormal="70" zoomScaleSheetLayoutView="85" workbookViewId="0"/>
  </sheetViews>
  <sheetFormatPr defaultRowHeight="17.7"/>
  <cols>
    <col min="1" max="1" width="3.140625" style="38" customWidth="1"/>
    <col min="2" max="2" width="5.85546875" style="38" customWidth="1"/>
    <col min="3" max="3" width="15.234375" style="38" customWidth="1"/>
    <col min="4" max="4" width="24.76171875" style="38" customWidth="1"/>
    <col min="5" max="6" width="12.85546875" style="38" customWidth="1"/>
    <col min="7" max="7" width="8.28515625" style="38" customWidth="1"/>
    <col min="8" max="11" width="8.37890625" style="38" customWidth="1"/>
    <col min="12" max="12" width="11.234375" style="38" bestFit="1" customWidth="1"/>
    <col min="13" max="13" width="8.28515625" style="38" customWidth="1"/>
    <col min="14" max="18" width="8.28515625" style="38" bestFit="1" customWidth="1"/>
    <col min="19" max="19" width="11.234375" style="38" bestFit="1" customWidth="1"/>
    <col min="20" max="20" width="8.37890625" style="38" customWidth="1"/>
    <col min="21" max="22" width="11.6640625" style="38" customWidth="1"/>
    <col min="23" max="23" width="15.234375" style="38" customWidth="1"/>
    <col min="24" max="24" width="12.37890625" style="38" customWidth="1"/>
    <col min="25" max="25" width="13.76171875" style="38" bestFit="1" customWidth="1"/>
    <col min="26" max="26" width="12.37890625" style="38" customWidth="1"/>
    <col min="27" max="30" width="13.7109375" style="38" customWidth="1"/>
    <col min="31" max="31" width="3.09375" style="38" customWidth="1"/>
    <col min="32" max="32" width="8.76171875" style="38" customWidth="1"/>
    <col min="33" max="33" width="46.80859375" style="38" hidden="1" customWidth="1"/>
    <col min="34" max="34" width="13.33203125" style="38" hidden="1" customWidth="1"/>
    <col min="35" max="35" width="63.6171875" style="38" hidden="1" customWidth="1"/>
    <col min="36" max="16384" width="8.76171875" style="38"/>
  </cols>
  <sheetData>
    <row r="1" spans="1:35" ht="29.7">
      <c r="A1" s="7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E1" s="3"/>
      <c r="AF1" s="3"/>
      <c r="AG1" s="3"/>
      <c r="AH1" s="3"/>
    </row>
    <row r="2" spans="1:35" ht="18.3">
      <c r="B2" s="39" t="s">
        <v>17</v>
      </c>
      <c r="I2" s="70" t="s">
        <v>48</v>
      </c>
    </row>
    <row r="3" spans="1:35" ht="21.3">
      <c r="B3" s="39" t="s">
        <v>32</v>
      </c>
    </row>
    <row r="4" spans="1:35">
      <c r="B4" s="40" t="s">
        <v>29</v>
      </c>
    </row>
    <row r="5" spans="1:35">
      <c r="B5" s="40" t="s">
        <v>30</v>
      </c>
    </row>
    <row r="6" spans="1:35">
      <c r="B6" s="40" t="s">
        <v>33</v>
      </c>
    </row>
    <row r="7" spans="1:35" ht="18" thickBot="1"/>
    <row r="8" spans="1:35" ht="35.700000000000003" customHeight="1">
      <c r="B8" s="80" t="s">
        <v>0</v>
      </c>
      <c r="C8" s="80" t="s">
        <v>2</v>
      </c>
      <c r="D8" s="80" t="s">
        <v>27</v>
      </c>
      <c r="E8" s="82" t="s">
        <v>9</v>
      </c>
      <c r="F8" s="84" t="s">
        <v>28</v>
      </c>
      <c r="G8" s="86" t="s">
        <v>56</v>
      </c>
      <c r="H8" s="87"/>
      <c r="I8" s="87"/>
      <c r="J8" s="87"/>
      <c r="K8" s="87"/>
      <c r="L8" s="87"/>
      <c r="M8" s="88"/>
      <c r="N8" s="86" t="s">
        <v>57</v>
      </c>
      <c r="O8" s="87"/>
      <c r="P8" s="87"/>
      <c r="Q8" s="87"/>
      <c r="R8" s="87"/>
      <c r="S8" s="87"/>
      <c r="T8" s="88"/>
      <c r="U8" s="82" t="s">
        <v>26</v>
      </c>
      <c r="V8" s="82" t="s">
        <v>31</v>
      </c>
      <c r="W8" s="84" t="s">
        <v>34</v>
      </c>
      <c r="X8" s="84" t="s">
        <v>3</v>
      </c>
      <c r="Y8" s="84" t="s">
        <v>58</v>
      </c>
      <c r="Z8" s="84" t="s">
        <v>35</v>
      </c>
      <c r="AA8" s="84" t="s">
        <v>36</v>
      </c>
      <c r="AB8" s="84" t="s">
        <v>37</v>
      </c>
      <c r="AC8" s="84" t="s">
        <v>38</v>
      </c>
      <c r="AD8" s="84" t="s">
        <v>39</v>
      </c>
      <c r="AG8" s="18" t="s">
        <v>12</v>
      </c>
      <c r="AH8" s="18" t="s">
        <v>5</v>
      </c>
    </row>
    <row r="9" spans="1:35" ht="18" thickBot="1">
      <c r="B9" s="81"/>
      <c r="C9" s="81"/>
      <c r="D9" s="81"/>
      <c r="E9" s="83"/>
      <c r="F9" s="85"/>
      <c r="G9" s="89" t="s">
        <v>49</v>
      </c>
      <c r="H9" s="90" t="s">
        <v>50</v>
      </c>
      <c r="I9" s="90" t="s">
        <v>51</v>
      </c>
      <c r="J9" s="90" t="s">
        <v>52</v>
      </c>
      <c r="K9" s="90" t="s">
        <v>53</v>
      </c>
      <c r="L9" s="90" t="s">
        <v>54</v>
      </c>
      <c r="M9" s="91" t="s">
        <v>55</v>
      </c>
      <c r="N9" s="89" t="s">
        <v>49</v>
      </c>
      <c r="O9" s="90" t="s">
        <v>50</v>
      </c>
      <c r="P9" s="90" t="s">
        <v>51</v>
      </c>
      <c r="Q9" s="90" t="s">
        <v>52</v>
      </c>
      <c r="R9" s="90" t="s">
        <v>53</v>
      </c>
      <c r="S9" s="90" t="s">
        <v>54</v>
      </c>
      <c r="T9" s="91" t="s">
        <v>55</v>
      </c>
      <c r="U9" s="83"/>
      <c r="V9" s="83"/>
      <c r="W9" s="85"/>
      <c r="X9" s="85"/>
      <c r="Y9" s="85"/>
      <c r="Z9" s="85"/>
      <c r="AA9" s="85"/>
      <c r="AB9" s="85"/>
      <c r="AC9" s="85"/>
      <c r="AD9" s="85"/>
      <c r="AG9" s="18"/>
      <c r="AH9" s="18"/>
    </row>
    <row r="10" spans="1:35" ht="18" thickTop="1">
      <c r="B10" s="4" t="s">
        <v>1</v>
      </c>
      <c r="C10" s="12" t="s">
        <v>16</v>
      </c>
      <c r="D10" s="16" t="s">
        <v>13</v>
      </c>
      <c r="E10" s="22">
        <f>IFERROR(IF(D10=AG$10,$AH$15,IF(D10=AG$11,$AH$16,"")),"")</f>
        <v>22</v>
      </c>
      <c r="F10" s="23" t="s">
        <v>6</v>
      </c>
      <c r="G10" s="92">
        <v>9000</v>
      </c>
      <c r="H10" s="93">
        <v>5500</v>
      </c>
      <c r="I10" s="93">
        <v>6000</v>
      </c>
      <c r="J10" s="93">
        <v>16000</v>
      </c>
      <c r="K10" s="93">
        <v>5000</v>
      </c>
      <c r="L10" s="93">
        <v>20000</v>
      </c>
      <c r="M10" s="94">
        <f t="shared" ref="M10" si="0">SUM(G10:L10)</f>
        <v>61500</v>
      </c>
      <c r="N10" s="92">
        <v>14000</v>
      </c>
      <c r="O10" s="93">
        <v>5000</v>
      </c>
      <c r="P10" s="93">
        <v>4500</v>
      </c>
      <c r="Q10" s="93">
        <v>25000</v>
      </c>
      <c r="R10" s="93">
        <v>10000</v>
      </c>
      <c r="S10" s="93">
        <v>20000</v>
      </c>
      <c r="T10" s="94">
        <f t="shared" ref="T10" si="1">SUM(N10:S10)</f>
        <v>78500</v>
      </c>
      <c r="U10" s="21">
        <f>IF(AND(T10&gt;0,M10&gt;0)=TRUE,1-M10/T10,"")</f>
        <v>0.21656050955414008</v>
      </c>
      <c r="V10" s="35" t="str">
        <f>IF(OR(F10="",U10="")=TRUE,"",IF(OR(AND(F10="ZEH",U10&gt;=0.2),AND(F10="ZEH+",U10&gt;=0.25)),"OK","NG"))</f>
        <v>OK</v>
      </c>
      <c r="W10" s="19">
        <v>5</v>
      </c>
      <c r="X10" s="8">
        <f>IFERROR(W10*$AH$18*24*365,"")</f>
        <v>6000.6</v>
      </c>
      <c r="Y10" s="8">
        <f>IF(AND(SUM(N10:P10,R10)&gt;0,SUM(G10:I10,K10)&gt;0)=TRUE,(SUM(N10:P10,R10)-SUM(G10:I10,K10))/9.76,"")</f>
        <v>819.67213114754099</v>
      </c>
      <c r="Z10" s="57">
        <f>T10*$AH$17/10^3</f>
        <v>7.2964743589743595</v>
      </c>
      <c r="AA10" s="57">
        <f>IFERROR(IF(V10="OK",Z10*U10,""),"")</f>
        <v>1.5801282051282048</v>
      </c>
      <c r="AB10" s="57">
        <f>IF(Z10&gt;0,X10*$AH$19/10^3,"")</f>
        <v>2.5322532</v>
      </c>
      <c r="AC10" s="57">
        <f>IF(V10="OK",SUM(AA10:AB10),"")</f>
        <v>4.1123814051282048</v>
      </c>
      <c r="AD10" s="57">
        <f>IFERROR(IF(Z10&gt;0,Z10-AC10,""),"")</f>
        <v>3.1840929538461546</v>
      </c>
      <c r="AG10" s="40" t="s">
        <v>14</v>
      </c>
      <c r="AH10" s="40" t="s">
        <v>7</v>
      </c>
    </row>
    <row r="11" spans="1:35">
      <c r="B11" s="1">
        <v>1</v>
      </c>
      <c r="C11" s="13"/>
      <c r="D11" s="17"/>
      <c r="E11" s="24" t="str">
        <f>IFERROR(IF(D11=AG$10,$AH$15,IF(D11=AG$11,$AH$16,"")),"")</f>
        <v/>
      </c>
      <c r="F11" s="13"/>
      <c r="G11" s="95"/>
      <c r="H11" s="96"/>
      <c r="I11" s="96"/>
      <c r="J11" s="96"/>
      <c r="K11" s="96"/>
      <c r="L11" s="96"/>
      <c r="M11" s="97">
        <f>SUM(G11:L11)</f>
        <v>0</v>
      </c>
      <c r="N11" s="95"/>
      <c r="O11" s="96"/>
      <c r="P11" s="96"/>
      <c r="Q11" s="96"/>
      <c r="R11" s="96"/>
      <c r="S11" s="96"/>
      <c r="T11" s="97">
        <f>SUM(N11:S11)</f>
        <v>0</v>
      </c>
      <c r="U11" s="25" t="str">
        <f t="shared" ref="U11:U25" si="2">IF(AND(T11&gt;0,M11&gt;0)=TRUE,1-M11/T11,"")</f>
        <v/>
      </c>
      <c r="V11" s="36" t="str">
        <f>IF(OR(F11="",U11="")=TRUE,"",IF(OR(AND(F11="ZEH",U11&gt;=0.2),AND(F11="ZEH+",U11&gt;=0.25)),"OK","NG"))</f>
        <v/>
      </c>
      <c r="W11" s="20"/>
      <c r="X11" s="9">
        <f>IFERROR(W11*$AH$18*24*365,"")</f>
        <v>0</v>
      </c>
      <c r="Y11" s="9" t="str">
        <f t="shared" ref="Y11:Y25" si="3">IF(AND(SUM(N11:P11,R11)&gt;0,SUM(G11:I11,K11)&gt;0)=TRUE,(SUM(N11:P11,R11)-SUM(G11:I11,K11))/9.76,"")</f>
        <v/>
      </c>
      <c r="Z11" s="58">
        <f t="shared" ref="Z11:Z25" si="4">T11*$AH$17/10^3</f>
        <v>0</v>
      </c>
      <c r="AA11" s="58" t="str">
        <f>IFERROR(Z11*U11,"")</f>
        <v/>
      </c>
      <c r="AB11" s="58" t="str">
        <f>IF(Z11&gt;0,X11*$AH$19/10^3,"")</f>
        <v/>
      </c>
      <c r="AC11" s="58" t="str">
        <f>IF(V11="OK",SUM(AA11:AB11),"")</f>
        <v/>
      </c>
      <c r="AD11" s="58" t="str">
        <f>IFERROR(IF(Z11&gt;0,Z11-AC11,""),"")</f>
        <v/>
      </c>
      <c r="AG11" s="40" t="s">
        <v>15</v>
      </c>
      <c r="AH11" s="40" t="s">
        <v>8</v>
      </c>
    </row>
    <row r="12" spans="1:35">
      <c r="B12" s="5">
        <v>2</v>
      </c>
      <c r="C12" s="13"/>
      <c r="D12" s="17"/>
      <c r="E12" s="24" t="str">
        <f>IFERROR(IF(D12=AG$10,$AH$15,IF(D12=AG$11,$AH$16,"")),"")</f>
        <v/>
      </c>
      <c r="F12" s="13"/>
      <c r="G12" s="95"/>
      <c r="H12" s="96"/>
      <c r="I12" s="96"/>
      <c r="J12" s="96"/>
      <c r="K12" s="96"/>
      <c r="L12" s="96"/>
      <c r="M12" s="97">
        <f t="shared" ref="M12:M25" si="5">SUM(G12:L12)</f>
        <v>0</v>
      </c>
      <c r="N12" s="95"/>
      <c r="O12" s="96"/>
      <c r="P12" s="96"/>
      <c r="Q12" s="96"/>
      <c r="R12" s="96"/>
      <c r="S12" s="96"/>
      <c r="T12" s="97">
        <f t="shared" ref="T12:T25" si="6">SUM(N12:S12)</f>
        <v>0</v>
      </c>
      <c r="U12" s="25" t="str">
        <f t="shared" si="2"/>
        <v/>
      </c>
      <c r="V12" s="36" t="str">
        <f>IF(OR(F12="",U12="")=TRUE,"",IF(OR(AND(F12="ZEH",U12&gt;=0.2),AND(F12="ZEH+",U12&gt;=0.25)),"OK","NG"))</f>
        <v/>
      </c>
      <c r="W12" s="20"/>
      <c r="X12" s="9">
        <f>IFERROR(W12*$AH$18*24*365,"")</f>
        <v>0</v>
      </c>
      <c r="Y12" s="9" t="str">
        <f t="shared" si="3"/>
        <v/>
      </c>
      <c r="Z12" s="58">
        <f t="shared" si="4"/>
        <v>0</v>
      </c>
      <c r="AA12" s="58" t="str">
        <f>IFERROR(Z12*U12,"")</f>
        <v/>
      </c>
      <c r="AB12" s="58" t="str">
        <f>IF(Z12&gt;0,X12*$AH$19/10^3,"")</f>
        <v/>
      </c>
      <c r="AC12" s="58" t="str">
        <f>IF(V12="OK",SUM(AA12:AB12),"")</f>
        <v/>
      </c>
      <c r="AD12" s="58" t="str">
        <f>IFERROR(IF(Z12&gt;0,Z12-AC12,""),"")</f>
        <v/>
      </c>
    </row>
    <row r="13" spans="1:35" ht="18" thickBot="1">
      <c r="B13" s="5">
        <v>3</v>
      </c>
      <c r="C13" s="13"/>
      <c r="D13" s="17"/>
      <c r="E13" s="24" t="str">
        <f>IFERROR(IF(D13=AG$10,$AH$15,IF(D13=AG$11,$AH$16,"")),"")</f>
        <v/>
      </c>
      <c r="F13" s="13"/>
      <c r="G13" s="95"/>
      <c r="H13" s="96"/>
      <c r="I13" s="96"/>
      <c r="J13" s="96"/>
      <c r="K13" s="96"/>
      <c r="L13" s="96"/>
      <c r="M13" s="97">
        <f t="shared" si="5"/>
        <v>0</v>
      </c>
      <c r="N13" s="95"/>
      <c r="O13" s="96"/>
      <c r="P13" s="96"/>
      <c r="Q13" s="96"/>
      <c r="R13" s="96"/>
      <c r="S13" s="96"/>
      <c r="T13" s="97">
        <f t="shared" si="6"/>
        <v>0</v>
      </c>
      <c r="U13" s="25" t="str">
        <f t="shared" si="2"/>
        <v/>
      </c>
      <c r="V13" s="36" t="str">
        <f>IF(OR(F13="",U13="")=TRUE,"",IF(OR(AND(F13="ZEH",U13&gt;=0.2),AND(F13="ZEH+",U13&gt;=0.25)),"OK","NG"))</f>
        <v/>
      </c>
      <c r="W13" s="20"/>
      <c r="X13" s="9">
        <f>IFERROR(W13*$AH$18*24*365,"")</f>
        <v>0</v>
      </c>
      <c r="Y13" s="9" t="str">
        <f t="shared" si="3"/>
        <v/>
      </c>
      <c r="Z13" s="58">
        <f t="shared" si="4"/>
        <v>0</v>
      </c>
      <c r="AA13" s="58" t="str">
        <f>IFERROR(Z13*U13,"")</f>
        <v/>
      </c>
      <c r="AB13" s="58" t="str">
        <f>IF(Z13&gt;0,X13*$AH$19/10^3,"")</f>
        <v/>
      </c>
      <c r="AC13" s="58" t="str">
        <f>IF(V13="OK",SUM(AA13:AB13),"")</f>
        <v/>
      </c>
      <c r="AD13" s="58" t="str">
        <f>IFERROR(IF(Z13&gt;0,Z13-AC13,""),"")</f>
        <v/>
      </c>
      <c r="AG13" s="56" t="s">
        <v>19</v>
      </c>
    </row>
    <row r="14" spans="1:35" ht="18" thickBot="1">
      <c r="B14" s="5">
        <v>4</v>
      </c>
      <c r="C14" s="13"/>
      <c r="D14" s="17"/>
      <c r="E14" s="24" t="str">
        <f>IFERROR(IF(D14=AG$10,$AH$15,IF(D14=AG$11,$AH$16,"")),"")</f>
        <v/>
      </c>
      <c r="F14" s="13"/>
      <c r="G14" s="95"/>
      <c r="H14" s="96"/>
      <c r="I14" s="96"/>
      <c r="J14" s="96"/>
      <c r="K14" s="96"/>
      <c r="L14" s="96"/>
      <c r="M14" s="97">
        <f t="shared" si="5"/>
        <v>0</v>
      </c>
      <c r="N14" s="95"/>
      <c r="O14" s="96"/>
      <c r="P14" s="96"/>
      <c r="Q14" s="96"/>
      <c r="R14" s="96"/>
      <c r="S14" s="96"/>
      <c r="T14" s="97">
        <f t="shared" si="6"/>
        <v>0</v>
      </c>
      <c r="U14" s="25" t="str">
        <f t="shared" si="2"/>
        <v/>
      </c>
      <c r="V14" s="36" t="str">
        <f>IF(OR(F14="",U14="")=TRUE,"",IF(OR(AND(F14="ZEH",U14&gt;=0.2),AND(F14="ZEH+",U14&gt;=0.25)),"OK","NG"))</f>
        <v/>
      </c>
      <c r="W14" s="20"/>
      <c r="X14" s="9">
        <f>IFERROR(W14*$AH$18*24*365,"")</f>
        <v>0</v>
      </c>
      <c r="Y14" s="9" t="str">
        <f t="shared" si="3"/>
        <v/>
      </c>
      <c r="Z14" s="58">
        <f t="shared" si="4"/>
        <v>0</v>
      </c>
      <c r="AA14" s="58" t="str">
        <f>IFERROR(Z14*U14,"")</f>
        <v/>
      </c>
      <c r="AB14" s="58" t="str">
        <f>IF(Z14&gt;0,X14*$AH$19/10^3,"")</f>
        <v/>
      </c>
      <c r="AC14" s="58" t="str">
        <f>IF(V14="OK",SUM(AA14:AB14),"")</f>
        <v/>
      </c>
      <c r="AD14" s="58" t="str">
        <f>IFERROR(IF(Z14&gt;0,Z14-AC14,""),"")</f>
        <v/>
      </c>
      <c r="AG14" s="37" t="s">
        <v>20</v>
      </c>
      <c r="AH14" s="34" t="s">
        <v>21</v>
      </c>
      <c r="AI14" s="34" t="s">
        <v>22</v>
      </c>
    </row>
    <row r="15" spans="1:35" ht="18.3" thickTop="1" thickBot="1">
      <c r="B15" s="5">
        <v>5</v>
      </c>
      <c r="C15" s="13"/>
      <c r="D15" s="17"/>
      <c r="E15" s="41" t="str">
        <f>IFERROR(IF(D15=AG$10,$AH$15,IF(D15=AG$11,$AH$16,"")),"")</f>
        <v/>
      </c>
      <c r="F15" s="67"/>
      <c r="G15" s="98"/>
      <c r="H15" s="99"/>
      <c r="I15" s="99"/>
      <c r="J15" s="99"/>
      <c r="K15" s="99"/>
      <c r="L15" s="99"/>
      <c r="M15" s="100">
        <f t="shared" si="5"/>
        <v>0</v>
      </c>
      <c r="N15" s="98"/>
      <c r="O15" s="99"/>
      <c r="P15" s="99"/>
      <c r="Q15" s="99"/>
      <c r="R15" s="99"/>
      <c r="S15" s="99"/>
      <c r="T15" s="100">
        <f t="shared" si="6"/>
        <v>0</v>
      </c>
      <c r="U15" s="42" t="str">
        <f t="shared" si="2"/>
        <v/>
      </c>
      <c r="V15" s="43" t="str">
        <f>IF(OR(F15="",U15="")=TRUE,"",IF(OR(AND(F15="ZEH",U15&gt;=0.2),AND(F15="ZEH+",U15&gt;=0.25)),"OK","NG"))</f>
        <v/>
      </c>
      <c r="W15" s="44"/>
      <c r="X15" s="9">
        <f>IFERROR(W15*$AH$18*24*365,"")</f>
        <v>0</v>
      </c>
      <c r="Y15" s="9" t="str">
        <f t="shared" si="3"/>
        <v/>
      </c>
      <c r="Z15" s="58">
        <f t="shared" si="4"/>
        <v>0</v>
      </c>
      <c r="AA15" s="58" t="str">
        <f>IFERROR(Z15*U15,"")</f>
        <v/>
      </c>
      <c r="AB15" s="58" t="str">
        <f>IF(Z15&gt;0,X15*$AH$19/10^3,"")</f>
        <v/>
      </c>
      <c r="AC15" s="58" t="str">
        <f>IF(V15="OK",SUM(AA15:AB15),"")</f>
        <v/>
      </c>
      <c r="AD15" s="58" t="str">
        <f>IFERROR(IF(Z15&gt;0,Z15-AC15,""),"")</f>
        <v/>
      </c>
      <c r="AG15" s="31" t="s">
        <v>10</v>
      </c>
      <c r="AH15" s="32">
        <v>22</v>
      </c>
      <c r="AI15" s="33" t="s">
        <v>23</v>
      </c>
    </row>
    <row r="16" spans="1:35" ht="18" thickBot="1">
      <c r="B16" s="5">
        <v>6</v>
      </c>
      <c r="C16" s="13"/>
      <c r="D16" s="17"/>
      <c r="E16" s="41" t="str">
        <f>IFERROR(IF(D16=AG$10,$AH$15,IF(D16=AG$11,$AH$16,"")),"")</f>
        <v/>
      </c>
      <c r="F16" s="67"/>
      <c r="G16" s="98"/>
      <c r="H16" s="99"/>
      <c r="I16" s="99"/>
      <c r="J16" s="99"/>
      <c r="K16" s="99"/>
      <c r="L16" s="99"/>
      <c r="M16" s="100">
        <f t="shared" si="5"/>
        <v>0</v>
      </c>
      <c r="N16" s="98"/>
      <c r="O16" s="99"/>
      <c r="P16" s="99"/>
      <c r="Q16" s="99"/>
      <c r="R16" s="99"/>
      <c r="S16" s="99"/>
      <c r="T16" s="100">
        <f t="shared" si="6"/>
        <v>0</v>
      </c>
      <c r="U16" s="42" t="str">
        <f t="shared" si="2"/>
        <v/>
      </c>
      <c r="V16" s="43" t="str">
        <f>IF(OR(F16="",U16="")=TRUE,"",IF(OR(AND(F16="ZEH",U16&gt;=0.2),AND(F16="ZEH+",U16&gt;=0.25)),"OK","NG"))</f>
        <v/>
      </c>
      <c r="W16" s="44"/>
      <c r="X16" s="9">
        <f>IFERROR(W16*$AH$18*24*365,"")</f>
        <v>0</v>
      </c>
      <c r="Y16" s="9" t="str">
        <f t="shared" si="3"/>
        <v/>
      </c>
      <c r="Z16" s="58">
        <f t="shared" si="4"/>
        <v>0</v>
      </c>
      <c r="AA16" s="58" t="str">
        <f>IFERROR(Z16*U16,"")</f>
        <v/>
      </c>
      <c r="AB16" s="58" t="str">
        <f>IF(Z16&gt;0,X16*$AH$19/10^3,"")</f>
        <v/>
      </c>
      <c r="AC16" s="58" t="str">
        <f>IF(V16="OK",SUM(AA16:AB16),"")</f>
        <v/>
      </c>
      <c r="AD16" s="58" t="str">
        <f>IFERROR(IF(Z16&gt;0,Z16-AC16,""),"")</f>
        <v/>
      </c>
      <c r="AG16" s="29" t="s">
        <v>11</v>
      </c>
      <c r="AH16" s="26">
        <v>47</v>
      </c>
      <c r="AI16" s="28" t="s">
        <v>23</v>
      </c>
    </row>
    <row r="17" spans="2:35" ht="18" thickBot="1">
      <c r="B17" s="5">
        <v>7</v>
      </c>
      <c r="C17" s="13"/>
      <c r="D17" s="17"/>
      <c r="E17" s="41" t="str">
        <f>IFERROR(IF(D17=AG$10,$AH$15,IF(D17=AG$11,$AH$16,"")),"")</f>
        <v/>
      </c>
      <c r="F17" s="67"/>
      <c r="G17" s="98"/>
      <c r="H17" s="99"/>
      <c r="I17" s="99"/>
      <c r="J17" s="99"/>
      <c r="K17" s="99"/>
      <c r="L17" s="99"/>
      <c r="M17" s="100">
        <f t="shared" si="5"/>
        <v>0</v>
      </c>
      <c r="N17" s="98"/>
      <c r="O17" s="99"/>
      <c r="P17" s="99"/>
      <c r="Q17" s="99"/>
      <c r="R17" s="99"/>
      <c r="S17" s="99"/>
      <c r="T17" s="100">
        <f t="shared" si="6"/>
        <v>0</v>
      </c>
      <c r="U17" s="42" t="str">
        <f t="shared" si="2"/>
        <v/>
      </c>
      <c r="V17" s="43" t="str">
        <f>IF(OR(F17="",U17="")=TRUE,"",IF(OR(AND(F17="ZEH",U17&gt;=0.2),AND(F17="ZEH+",U17&gt;=0.25)),"OK","NG"))</f>
        <v/>
      </c>
      <c r="W17" s="44"/>
      <c r="X17" s="9">
        <f>IFERROR(W17*$AH$18*24*365,"")</f>
        <v>0</v>
      </c>
      <c r="Y17" s="9" t="str">
        <f t="shared" si="3"/>
        <v/>
      </c>
      <c r="Z17" s="58">
        <f t="shared" si="4"/>
        <v>0</v>
      </c>
      <c r="AA17" s="58" t="str">
        <f>IFERROR(Z17*U17,"")</f>
        <v/>
      </c>
      <c r="AB17" s="58" t="str">
        <f>IF(Z17&gt;0,X17*$AH$19/10^3,"")</f>
        <v/>
      </c>
      <c r="AC17" s="58" t="str">
        <f>IF(V17="OK",SUM(AA17:AB17),"")</f>
        <v/>
      </c>
      <c r="AD17" s="58" t="str">
        <f>IFERROR(IF(Z17&gt;0,Z17-AC17,""),"")</f>
        <v/>
      </c>
      <c r="AG17" s="29" t="s">
        <v>25</v>
      </c>
      <c r="AH17" s="27">
        <v>9.2948717948717952E-2</v>
      </c>
      <c r="AI17" s="28" t="s">
        <v>45</v>
      </c>
    </row>
    <row r="18" spans="2:35" ht="18" thickBot="1">
      <c r="B18" s="5">
        <v>8</v>
      </c>
      <c r="C18" s="13"/>
      <c r="D18" s="17"/>
      <c r="E18" s="41" t="str">
        <f>IFERROR(IF(D18=AG$10,$AH$15,IF(D18=AG$11,$AH$16,"")),"")</f>
        <v/>
      </c>
      <c r="F18" s="67"/>
      <c r="G18" s="98"/>
      <c r="H18" s="99"/>
      <c r="I18" s="99"/>
      <c r="J18" s="99"/>
      <c r="K18" s="99"/>
      <c r="L18" s="99"/>
      <c r="M18" s="100">
        <f t="shared" si="5"/>
        <v>0</v>
      </c>
      <c r="N18" s="98"/>
      <c r="O18" s="99"/>
      <c r="P18" s="99"/>
      <c r="Q18" s="99"/>
      <c r="R18" s="99"/>
      <c r="S18" s="99"/>
      <c r="T18" s="100">
        <f t="shared" si="6"/>
        <v>0</v>
      </c>
      <c r="U18" s="42" t="str">
        <f t="shared" si="2"/>
        <v/>
      </c>
      <c r="V18" s="43" t="str">
        <f>IF(OR(F18="",U18="")=TRUE,"",IF(OR(AND(F18="ZEH",U18&gt;=0.2),AND(F18="ZEH+",U18&gt;=0.25)),"OK","NG"))</f>
        <v/>
      </c>
      <c r="W18" s="44"/>
      <c r="X18" s="9">
        <f>IFERROR(W18*$AH$18*24*365,"")</f>
        <v>0</v>
      </c>
      <c r="Y18" s="9" t="str">
        <f t="shared" si="3"/>
        <v/>
      </c>
      <c r="Z18" s="58">
        <f t="shared" si="4"/>
        <v>0</v>
      </c>
      <c r="AA18" s="58" t="str">
        <f>IFERROR(Z18*U18,"")</f>
        <v/>
      </c>
      <c r="AB18" s="58" t="str">
        <f>IF(Z18&gt;0,X18*$AH$19/10^3,"")</f>
        <v/>
      </c>
      <c r="AC18" s="58" t="str">
        <f>IF(V18="OK",SUM(AA18:AB18),"")</f>
        <v/>
      </c>
      <c r="AD18" s="58" t="str">
        <f>IFERROR(IF(Z18&gt;0,Z18-AC18,""),"")</f>
        <v/>
      </c>
      <c r="AG18" s="29" t="s">
        <v>24</v>
      </c>
      <c r="AH18" s="66">
        <v>0.13700000000000001</v>
      </c>
      <c r="AI18" s="61" t="s">
        <v>46</v>
      </c>
    </row>
    <row r="19" spans="2:35" ht="18" thickBot="1">
      <c r="B19" s="5">
        <v>9</v>
      </c>
      <c r="C19" s="13"/>
      <c r="D19" s="17"/>
      <c r="E19" s="41" t="str">
        <f>IFERROR(IF(D19=AG$10,$AH$15,IF(D19=AG$11,$AH$16,"")),"")</f>
        <v/>
      </c>
      <c r="F19" s="67"/>
      <c r="G19" s="98"/>
      <c r="H19" s="99"/>
      <c r="I19" s="99"/>
      <c r="J19" s="99"/>
      <c r="K19" s="99"/>
      <c r="L19" s="99"/>
      <c r="M19" s="100">
        <f t="shared" si="5"/>
        <v>0</v>
      </c>
      <c r="N19" s="98"/>
      <c r="O19" s="99"/>
      <c r="P19" s="99"/>
      <c r="Q19" s="99"/>
      <c r="R19" s="99"/>
      <c r="S19" s="99"/>
      <c r="T19" s="100">
        <f t="shared" si="6"/>
        <v>0</v>
      </c>
      <c r="U19" s="42" t="str">
        <f t="shared" si="2"/>
        <v/>
      </c>
      <c r="V19" s="43" t="str">
        <f>IF(OR(F19="",U19="")=TRUE,"",IF(OR(AND(F19="ZEH",U19&gt;=0.2),AND(F19="ZEH+",U19&gt;=0.25)),"OK","NG"))</f>
        <v/>
      </c>
      <c r="W19" s="44"/>
      <c r="X19" s="9">
        <f>IFERROR(W19*$AH$18*24*365,"")</f>
        <v>0</v>
      </c>
      <c r="Y19" s="9" t="str">
        <f t="shared" si="3"/>
        <v/>
      </c>
      <c r="Z19" s="58">
        <f t="shared" si="4"/>
        <v>0</v>
      </c>
      <c r="AA19" s="58" t="str">
        <f>IFERROR(Z19*U19,"")</f>
        <v/>
      </c>
      <c r="AB19" s="58" t="str">
        <f>IF(Z19&gt;0,X19*$AH$19/10^3,"")</f>
        <v/>
      </c>
      <c r="AC19" s="58" t="str">
        <f>IF(V19="OK",SUM(AA19:AB19),"")</f>
        <v/>
      </c>
      <c r="AD19" s="58" t="str">
        <f>IFERROR(IF(Z19&gt;0,Z19-AC19,""),"")</f>
        <v/>
      </c>
      <c r="AG19" s="29" t="s">
        <v>4</v>
      </c>
      <c r="AH19" s="27">
        <v>0.42199999999999999</v>
      </c>
      <c r="AI19" s="30" t="s">
        <v>47</v>
      </c>
    </row>
    <row r="20" spans="2:35">
      <c r="B20" s="5">
        <v>10</v>
      </c>
      <c r="C20" s="13"/>
      <c r="D20" s="17"/>
      <c r="E20" s="41" t="str">
        <f>IFERROR(IF(D20=AG$10,$AH$15,IF(D20=AG$11,$AH$16,"")),"")</f>
        <v/>
      </c>
      <c r="F20" s="67"/>
      <c r="G20" s="98"/>
      <c r="H20" s="99"/>
      <c r="I20" s="99"/>
      <c r="J20" s="99"/>
      <c r="K20" s="99"/>
      <c r="L20" s="99"/>
      <c r="M20" s="100">
        <f t="shared" si="5"/>
        <v>0</v>
      </c>
      <c r="N20" s="98"/>
      <c r="O20" s="99"/>
      <c r="P20" s="99"/>
      <c r="Q20" s="99"/>
      <c r="R20" s="99"/>
      <c r="S20" s="99"/>
      <c r="T20" s="100">
        <f t="shared" si="6"/>
        <v>0</v>
      </c>
      <c r="U20" s="42" t="str">
        <f t="shared" si="2"/>
        <v/>
      </c>
      <c r="V20" s="43" t="str">
        <f>IF(OR(F20="",U20="")=TRUE,"",IF(OR(AND(F20="ZEH",U20&gt;=0.2),AND(F20="ZEH+",U20&gt;=0.25)),"OK","NG"))</f>
        <v/>
      </c>
      <c r="W20" s="44"/>
      <c r="X20" s="9">
        <f>IFERROR(W20*$AH$18*24*365,"")</f>
        <v>0</v>
      </c>
      <c r="Y20" s="9" t="str">
        <f t="shared" si="3"/>
        <v/>
      </c>
      <c r="Z20" s="58">
        <f t="shared" si="4"/>
        <v>0</v>
      </c>
      <c r="AA20" s="58" t="str">
        <f>IFERROR(Z20*U20,"")</f>
        <v/>
      </c>
      <c r="AB20" s="58" t="str">
        <f>IF(Z20&gt;0,X20*$AH$19/10^3,"")</f>
        <v/>
      </c>
      <c r="AC20" s="58" t="str">
        <f>IF(V20="OK",SUM(AA20:AB20),"")</f>
        <v/>
      </c>
      <c r="AD20" s="58" t="str">
        <f>IFERROR(IF(Z20&gt;0,Z20-AC20,""),"")</f>
        <v/>
      </c>
    </row>
    <row r="21" spans="2:35">
      <c r="B21" s="5">
        <v>11</v>
      </c>
      <c r="C21" s="13"/>
      <c r="D21" s="17"/>
      <c r="E21" s="41" t="str">
        <f>IFERROR(IF(D21=AG$10,$AH$15,IF(D21=AG$11,$AH$16,"")),"")</f>
        <v/>
      </c>
      <c r="F21" s="67"/>
      <c r="G21" s="98"/>
      <c r="H21" s="99"/>
      <c r="I21" s="99"/>
      <c r="J21" s="99"/>
      <c r="K21" s="99"/>
      <c r="L21" s="99"/>
      <c r="M21" s="100">
        <f t="shared" si="5"/>
        <v>0</v>
      </c>
      <c r="N21" s="98"/>
      <c r="O21" s="99"/>
      <c r="P21" s="99"/>
      <c r="Q21" s="99"/>
      <c r="R21" s="99"/>
      <c r="S21" s="99"/>
      <c r="T21" s="100">
        <f t="shared" si="6"/>
        <v>0</v>
      </c>
      <c r="U21" s="42" t="str">
        <f t="shared" si="2"/>
        <v/>
      </c>
      <c r="V21" s="43" t="str">
        <f>IF(OR(F21="",U21="")=TRUE,"",IF(OR(AND(F21="ZEH",U21&gt;=0.2),AND(F21="ZEH+",U21&gt;=0.25)),"OK","NG"))</f>
        <v/>
      </c>
      <c r="W21" s="44"/>
      <c r="X21" s="9">
        <f>IFERROR(W21*$AH$18*24*365,"")</f>
        <v>0</v>
      </c>
      <c r="Y21" s="9" t="str">
        <f t="shared" si="3"/>
        <v/>
      </c>
      <c r="Z21" s="58">
        <f t="shared" si="4"/>
        <v>0</v>
      </c>
      <c r="AA21" s="58" t="str">
        <f>IFERROR(Z21*U21,"")</f>
        <v/>
      </c>
      <c r="AB21" s="58" t="str">
        <f>IF(Z21&gt;0,X21*$AH$19/10^3,"")</f>
        <v/>
      </c>
      <c r="AC21" s="58" t="str">
        <f>IF(V21="OK",SUM(AA21:AB21),"")</f>
        <v/>
      </c>
      <c r="AD21" s="58" t="str">
        <f>IFERROR(IF(Z21&gt;0,Z21-AC21,""),"")</f>
        <v/>
      </c>
    </row>
    <row r="22" spans="2:35">
      <c r="B22" s="5">
        <v>12</v>
      </c>
      <c r="C22" s="13"/>
      <c r="D22" s="17"/>
      <c r="E22" s="41" t="str">
        <f>IFERROR(IF(D22=AG$10,$AH$15,IF(D22=AG$11,$AH$16,"")),"")</f>
        <v/>
      </c>
      <c r="F22" s="67"/>
      <c r="G22" s="98"/>
      <c r="H22" s="99"/>
      <c r="I22" s="99"/>
      <c r="J22" s="99"/>
      <c r="K22" s="99"/>
      <c r="L22" s="99"/>
      <c r="M22" s="100">
        <f t="shared" si="5"/>
        <v>0</v>
      </c>
      <c r="N22" s="98"/>
      <c r="O22" s="99"/>
      <c r="P22" s="99"/>
      <c r="Q22" s="99"/>
      <c r="R22" s="99"/>
      <c r="S22" s="99"/>
      <c r="T22" s="100">
        <f t="shared" si="6"/>
        <v>0</v>
      </c>
      <c r="U22" s="42" t="str">
        <f t="shared" si="2"/>
        <v/>
      </c>
      <c r="V22" s="43" t="str">
        <f>IF(OR(F22="",U22="")=TRUE,"",IF(OR(AND(F22="ZEH",U22&gt;=0.2),AND(F22="ZEH+",U22&gt;=0.25)),"OK","NG"))</f>
        <v/>
      </c>
      <c r="W22" s="44"/>
      <c r="X22" s="9">
        <f>IFERROR(W22*$AH$18*24*365,"")</f>
        <v>0</v>
      </c>
      <c r="Y22" s="9" t="str">
        <f t="shared" si="3"/>
        <v/>
      </c>
      <c r="Z22" s="58">
        <f t="shared" si="4"/>
        <v>0</v>
      </c>
      <c r="AA22" s="58" t="str">
        <f>IFERROR(Z22*U22,"")</f>
        <v/>
      </c>
      <c r="AB22" s="58" t="str">
        <f>IF(Z22&gt;0,X22*$AH$19/10^3,"")</f>
        <v/>
      </c>
      <c r="AC22" s="58" t="str">
        <f>IF(V22="OK",SUM(AA22:AB22),"")</f>
        <v/>
      </c>
      <c r="AD22" s="58" t="str">
        <f>IFERROR(IF(Z22&gt;0,Z22-AC22,""),"")</f>
        <v/>
      </c>
    </row>
    <row r="23" spans="2:35">
      <c r="B23" s="5">
        <v>13</v>
      </c>
      <c r="C23" s="13"/>
      <c r="D23" s="17"/>
      <c r="E23" s="41" t="str">
        <f>IFERROR(IF(D23=AG$10,$AH$15,IF(D23=AG$11,$AH$16,"")),"")</f>
        <v/>
      </c>
      <c r="F23" s="67"/>
      <c r="G23" s="98"/>
      <c r="H23" s="99"/>
      <c r="I23" s="99"/>
      <c r="J23" s="99"/>
      <c r="K23" s="99"/>
      <c r="L23" s="99"/>
      <c r="M23" s="100">
        <f t="shared" si="5"/>
        <v>0</v>
      </c>
      <c r="N23" s="98"/>
      <c r="O23" s="99"/>
      <c r="P23" s="99"/>
      <c r="Q23" s="99"/>
      <c r="R23" s="99"/>
      <c r="S23" s="99"/>
      <c r="T23" s="100">
        <f t="shared" si="6"/>
        <v>0</v>
      </c>
      <c r="U23" s="42" t="str">
        <f t="shared" si="2"/>
        <v/>
      </c>
      <c r="V23" s="43" t="str">
        <f>IF(OR(F23="",U23="")=TRUE,"",IF(OR(AND(F23="ZEH",U23&gt;=0.2),AND(F23="ZEH+",U23&gt;=0.25)),"OK","NG"))</f>
        <v/>
      </c>
      <c r="W23" s="44"/>
      <c r="X23" s="9">
        <f>IFERROR(W23*$AH$18*24*365,"")</f>
        <v>0</v>
      </c>
      <c r="Y23" s="9" t="str">
        <f t="shared" si="3"/>
        <v/>
      </c>
      <c r="Z23" s="58">
        <f t="shared" si="4"/>
        <v>0</v>
      </c>
      <c r="AA23" s="58" t="str">
        <f>IFERROR(Z23*U23,"")</f>
        <v/>
      </c>
      <c r="AB23" s="58" t="str">
        <f>IF(Z23&gt;0,X23*$AH$19/10^3,"")</f>
        <v/>
      </c>
      <c r="AC23" s="58" t="str">
        <f>IF(V23="OK",SUM(AA23:AB23),"")</f>
        <v/>
      </c>
      <c r="AD23" s="58" t="str">
        <f>IFERROR(IF(Z23&gt;0,Z23-AC23,""),"")</f>
        <v/>
      </c>
    </row>
    <row r="24" spans="2:35">
      <c r="B24" s="5">
        <v>14</v>
      </c>
      <c r="C24" s="14"/>
      <c r="D24" s="45"/>
      <c r="E24" s="46" t="str">
        <f>IFERROR(IF(D24=AG$10,$AH$15,IF(D24=AG$11,$AH$16,"")),"")</f>
        <v/>
      </c>
      <c r="F24" s="68"/>
      <c r="G24" s="101"/>
      <c r="H24" s="102"/>
      <c r="I24" s="102"/>
      <c r="J24" s="102"/>
      <c r="K24" s="102"/>
      <c r="L24" s="102"/>
      <c r="M24" s="103">
        <f t="shared" si="5"/>
        <v>0</v>
      </c>
      <c r="N24" s="101"/>
      <c r="O24" s="102"/>
      <c r="P24" s="102"/>
      <c r="Q24" s="102"/>
      <c r="R24" s="102"/>
      <c r="S24" s="102"/>
      <c r="T24" s="103">
        <f t="shared" si="6"/>
        <v>0</v>
      </c>
      <c r="U24" s="47" t="str">
        <f t="shared" si="2"/>
        <v/>
      </c>
      <c r="V24" s="48" t="str">
        <f>IF(OR(F24="",U24="")=TRUE,"",IF(OR(AND(F24="ZEH",U24&gt;=0.2),AND(F24="ZEH+",U24&gt;=0.25)),"OK","NG"))</f>
        <v/>
      </c>
      <c r="W24" s="49"/>
      <c r="X24" s="10">
        <f>IFERROR(W24*$AH$18*24*365,"")</f>
        <v>0</v>
      </c>
      <c r="Y24" s="10" t="str">
        <f t="shared" si="3"/>
        <v/>
      </c>
      <c r="Z24" s="59">
        <f t="shared" si="4"/>
        <v>0</v>
      </c>
      <c r="AA24" s="59" t="str">
        <f>IFERROR(Z24*U24,"")</f>
        <v/>
      </c>
      <c r="AB24" s="59" t="str">
        <f>IF(Z24&gt;0,X24*$AH$19/10^3,"")</f>
        <v/>
      </c>
      <c r="AC24" s="59" t="str">
        <f>IF(V24="OK",SUM(AA24:AB24),"")</f>
        <v/>
      </c>
      <c r="AD24" s="59" t="str">
        <f>IFERROR(IF(Z24&gt;0,Z24-AC24,""),"")</f>
        <v/>
      </c>
    </row>
    <row r="25" spans="2:35" ht="18" thickBot="1">
      <c r="B25" s="6">
        <v>15</v>
      </c>
      <c r="C25" s="15"/>
      <c r="D25" s="50"/>
      <c r="E25" s="51" t="str">
        <f>IFERROR(IF(D25=AG$10,$AH$15,IF(D25=AG$11,$AH$16,"")),"")</f>
        <v/>
      </c>
      <c r="F25" s="69"/>
      <c r="G25" s="104"/>
      <c r="H25" s="105"/>
      <c r="I25" s="105"/>
      <c r="J25" s="105"/>
      <c r="K25" s="105"/>
      <c r="L25" s="105"/>
      <c r="M25" s="106">
        <f t="shared" si="5"/>
        <v>0</v>
      </c>
      <c r="N25" s="104"/>
      <c r="O25" s="105"/>
      <c r="P25" s="105"/>
      <c r="Q25" s="105"/>
      <c r="R25" s="105"/>
      <c r="S25" s="105"/>
      <c r="T25" s="106">
        <f t="shared" si="6"/>
        <v>0</v>
      </c>
      <c r="U25" s="52" t="str">
        <f t="shared" si="2"/>
        <v/>
      </c>
      <c r="V25" s="53" t="str">
        <f>IF(OR(F25="",U25="")=TRUE,"",IF(OR(AND(F25="ZEH",U25&gt;=0.2),AND(F25="ZEH+",U25&gt;=0.25)),"OK","NG"))</f>
        <v/>
      </c>
      <c r="W25" s="54"/>
      <c r="X25" s="11">
        <f>IFERROR(W25*$AH$18*24*365,"")</f>
        <v>0</v>
      </c>
      <c r="Y25" s="11" t="str">
        <f t="shared" si="3"/>
        <v/>
      </c>
      <c r="Z25" s="60">
        <f t="shared" si="4"/>
        <v>0</v>
      </c>
      <c r="AA25" s="60" t="str">
        <f>IFERROR(Z25*U25,"")</f>
        <v/>
      </c>
      <c r="AB25" s="60" t="str">
        <f>IF(Z25&gt;0,X25*$AH$19/10^3,"")</f>
        <v/>
      </c>
      <c r="AC25" s="60" t="str">
        <f>IF(V25="OK",SUM(AA25:AB25),"")</f>
        <v/>
      </c>
      <c r="AD25" s="60" t="str">
        <f>IFERROR(IF(Z25&gt;0,Z25-AC25,""),"")</f>
        <v/>
      </c>
    </row>
    <row r="27" spans="2:35" ht="18.600000000000001" thickBot="1">
      <c r="B27" s="55" t="s">
        <v>18</v>
      </c>
    </row>
    <row r="28" spans="2:35" ht="18" thickBot="1">
      <c r="B28" s="71" t="s">
        <v>59</v>
      </c>
      <c r="C28" s="72"/>
      <c r="D28" s="72"/>
      <c r="E28" s="107">
        <f>SUM(Y11:Y25)</f>
        <v>0</v>
      </c>
    </row>
    <row r="29" spans="2:35" ht="18" thickBot="1">
      <c r="B29" s="73" t="s">
        <v>60</v>
      </c>
      <c r="C29" s="74"/>
      <c r="D29" s="75"/>
      <c r="E29" s="108">
        <f>SUMPRODUCT(Y11:Y25,E11:E25)</f>
        <v>0</v>
      </c>
    </row>
    <row r="30" spans="2:35" ht="18.600000000000001" thickTop="1">
      <c r="B30" s="71" t="s">
        <v>42</v>
      </c>
      <c r="C30" s="72"/>
      <c r="D30" s="72"/>
      <c r="E30" s="62">
        <f>SUM(AC11:AC25)</f>
        <v>0</v>
      </c>
    </row>
    <row r="31" spans="2:35" ht="18.3">
      <c r="B31" s="76" t="s">
        <v>40</v>
      </c>
      <c r="C31" s="77"/>
      <c r="D31" s="77"/>
      <c r="E31" s="63">
        <f>SUM(AA11:AA25)</f>
        <v>0</v>
      </c>
    </row>
    <row r="32" spans="2:35" ht="18.600000000000001" thickBot="1">
      <c r="B32" s="78" t="s">
        <v>41</v>
      </c>
      <c r="C32" s="79"/>
      <c r="D32" s="79"/>
      <c r="E32" s="64">
        <f>SUM(AB11:AB25)</f>
        <v>0</v>
      </c>
    </row>
    <row r="33" spans="2:34" ht="18" thickBot="1">
      <c r="B33" s="73" t="s">
        <v>43</v>
      </c>
      <c r="C33" s="74"/>
      <c r="D33" s="75"/>
      <c r="E33" s="65">
        <f>SUMPRODUCT(AC11:AC25,E11:E25)</f>
        <v>0</v>
      </c>
    </row>
    <row r="35" spans="2:34">
      <c r="AG35" s="2"/>
      <c r="AH35" s="2"/>
    </row>
    <row r="36" spans="2:34" ht="18" customHeight="1">
      <c r="AG36" s="2"/>
      <c r="AH36" s="2"/>
    </row>
    <row r="37" spans="2:34" ht="18" customHeight="1">
      <c r="AG37" s="2"/>
      <c r="AH37" s="2"/>
    </row>
    <row r="38" spans="2:34" ht="18" customHeight="1">
      <c r="AG38" s="2"/>
      <c r="AH38" s="2"/>
    </row>
    <row r="39" spans="2:34" ht="18" customHeight="1">
      <c r="AG39" s="2"/>
      <c r="AH39" s="2"/>
    </row>
    <row r="40" spans="2:34" ht="18" customHeight="1"/>
  </sheetData>
  <sheetProtection algorithmName="SHA-512" hashValue="JNENGcjAZC/XpJmDIOUyltpTU3nFAb3VpxW2wXWExpVR8gsAtibD6ul9owK9bD2GofFZGNd4i3gWr2N7K+z0Sg==" saltValue="AIIKGeRDuWTKBHS5xrT7VA==" spinCount="100000" sheet="1" objects="1" scenarios="1"/>
  <mergeCells count="23">
    <mergeCell ref="AB8:AB9"/>
    <mergeCell ref="AC8:AC9"/>
    <mergeCell ref="AD8:AD9"/>
    <mergeCell ref="Y8:Y9"/>
    <mergeCell ref="V8:V9"/>
    <mergeCell ref="W8:W9"/>
    <mergeCell ref="X8:X9"/>
    <mergeCell ref="Z8:Z9"/>
    <mergeCell ref="AA8:AA9"/>
    <mergeCell ref="E8:E9"/>
    <mergeCell ref="F8:F9"/>
    <mergeCell ref="G8:M8"/>
    <mergeCell ref="N8:T8"/>
    <mergeCell ref="U8:U9"/>
    <mergeCell ref="B30:D30"/>
    <mergeCell ref="B33:D33"/>
    <mergeCell ref="B31:D31"/>
    <mergeCell ref="B32:D32"/>
    <mergeCell ref="B8:B9"/>
    <mergeCell ref="C8:C9"/>
    <mergeCell ref="D8:D9"/>
    <mergeCell ref="B28:D28"/>
    <mergeCell ref="B29:D29"/>
  </mergeCells>
  <phoneticPr fontId="2"/>
  <dataValidations count="2">
    <dataValidation type="list" allowBlank="1" showInputMessage="1" showErrorMessage="1" sqref="F10:F25" xr:uid="{BF97E7A9-785D-4AF2-B5A6-A0C1216DBE9D}">
      <formula1>$AH$10:$AH$11</formula1>
    </dataValidation>
    <dataValidation type="list" allowBlank="1" showInputMessage="1" showErrorMessage="1" sqref="D10:D25" xr:uid="{B14A34EB-B032-4D30-8BC0-5CAFC5510B8D}">
      <formula1>$AG$10:$AG$11</formula1>
    </dataValidation>
  </dataValidations>
  <pageMargins left="0.25" right="0.25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ZEH・ZEH+</vt:lpstr>
      <vt:lpstr>'ZEH・ZEH+'!Print_Area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2023-08-08T07:04:07Z</cp:lastPrinted>
  <dcterms:created xsi:type="dcterms:W3CDTF">2015-06-05T18:19:34Z</dcterms:created>
  <dcterms:modified xsi:type="dcterms:W3CDTF">2025-04-28T09:56:44Z</dcterms:modified>
</cp:coreProperties>
</file>