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E-konzal\001_生産\2025年度\250007_R7-京都市脱炭素先行地域(京都市)\01_CO2排出削減量計算書\"/>
    </mc:Choice>
  </mc:AlternateContent>
  <xr:revisionPtr revIDLastSave="0" documentId="13_ncr:1_{12131681-8251-4A19-8412-7113EE8FE1A4}" xr6:coauthVersionLast="47" xr6:coauthVersionMax="47" xr10:uidLastSave="{00000000-0000-0000-0000-000000000000}"/>
  <bookViews>
    <workbookView xWindow="-96" yWindow="-96" windowWidth="23232" windowHeight="14592" tabRatio="712" xr2:uid="{00000000-000D-0000-FFFF-FFFF00000000}"/>
  </bookViews>
  <sheets>
    <sheet name="全熱交換器" sheetId="16" r:id="rId1"/>
    <sheet name="年間負荷相当日数計算" sheetId="15" state="hidden" r:id="rId2"/>
  </sheets>
  <definedNames>
    <definedName name="_xlnm.Print_Area" localSheetId="0">全熱交換器!$A$1:$AG$32</definedName>
    <definedName name="_xlnm.Print_Area" localSheetId="1">年間負荷相当日数計算!$A$1:$AC$21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6" l="1"/>
  <c r="L16" i="16" s="1"/>
  <c r="V25" i="16"/>
  <c r="U25" i="16"/>
  <c r="V24" i="16"/>
  <c r="U24" i="16"/>
  <c r="V23" i="16"/>
  <c r="U23" i="16"/>
  <c r="V22" i="16"/>
  <c r="U22" i="16"/>
  <c r="V21" i="16"/>
  <c r="U21" i="16"/>
  <c r="V20" i="16"/>
  <c r="U20" i="16"/>
  <c r="V19" i="16"/>
  <c r="U19" i="16"/>
  <c r="V18" i="16"/>
  <c r="U18" i="16"/>
  <c r="V17" i="16"/>
  <c r="U17" i="16"/>
  <c r="V16" i="16"/>
  <c r="U16" i="16"/>
  <c r="V15" i="16"/>
  <c r="U15" i="16"/>
  <c r="V14" i="16"/>
  <c r="U14" i="16"/>
  <c r="V13" i="16"/>
  <c r="U13" i="16"/>
  <c r="V12" i="16"/>
  <c r="U12" i="16"/>
  <c r="V11" i="16"/>
  <c r="U11" i="16"/>
  <c r="J25" i="16"/>
  <c r="L25" i="16" s="1"/>
  <c r="J24" i="16"/>
  <c r="L24" i="16" s="1"/>
  <c r="J23" i="16"/>
  <c r="L23" i="16" s="1"/>
  <c r="J22" i="16"/>
  <c r="L22" i="16" s="1"/>
  <c r="J21" i="16"/>
  <c r="L21" i="16" s="1"/>
  <c r="J20" i="16"/>
  <c r="L20" i="16" s="1"/>
  <c r="J19" i="16"/>
  <c r="L19" i="16" s="1"/>
  <c r="J18" i="16"/>
  <c r="L18" i="16" s="1"/>
  <c r="J17" i="16"/>
  <c r="L17" i="16" s="1"/>
  <c r="J15" i="16"/>
  <c r="L15" i="16" s="1"/>
  <c r="J14" i="16"/>
  <c r="L14" i="16" s="1"/>
  <c r="J13" i="16"/>
  <c r="L13" i="16" s="1"/>
  <c r="J12" i="16"/>
  <c r="L12" i="16" s="1"/>
  <c r="J11" i="16"/>
  <c r="L11" i="16" s="1"/>
  <c r="J10" i="16" l="1"/>
  <c r="L10" i="16"/>
  <c r="V10" i="16"/>
  <c r="U10" i="16"/>
  <c r="C6" i="15"/>
  <c r="B6" i="15"/>
  <c r="A6" i="15"/>
  <c r="Q3" i="15" a="1"/>
  <c r="S3" i="15" s="1"/>
  <c r="D3" i="15" a="1"/>
  <c r="O3" i="15" s="1"/>
  <c r="D23" i="16"/>
  <c r="C23" i="16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7" i="15"/>
  <c r="O6" i="15" l="1"/>
  <c r="S6" i="15"/>
  <c r="R3" i="15"/>
  <c r="Q3" i="15"/>
  <c r="AB3" i="15"/>
  <c r="AA3" i="15"/>
  <c r="Z3" i="15"/>
  <c r="Y3" i="15"/>
  <c r="X3" i="15"/>
  <c r="W3" i="15"/>
  <c r="V3" i="15"/>
  <c r="U3" i="15"/>
  <c r="T3" i="15"/>
  <c r="D3" i="15"/>
  <c r="E3" i="15"/>
  <c r="F3" i="15"/>
  <c r="G3" i="15"/>
  <c r="H3" i="15"/>
  <c r="I3" i="15"/>
  <c r="J3" i="15"/>
  <c r="K3" i="15"/>
  <c r="L3" i="15"/>
  <c r="M3" i="15"/>
  <c r="N3" i="15"/>
  <c r="H6" i="15" l="1"/>
  <c r="G6" i="15"/>
  <c r="E6" i="15"/>
  <c r="T6" i="15"/>
  <c r="W6" i="15"/>
  <c r="AA6" i="15"/>
  <c r="L6" i="15"/>
  <c r="I6" i="15"/>
  <c r="F6" i="15"/>
  <c r="D6" i="15"/>
  <c r="U6" i="15"/>
  <c r="V6" i="15"/>
  <c r="X6" i="15"/>
  <c r="Y6" i="15"/>
  <c r="Z6" i="15"/>
  <c r="AB6" i="15"/>
  <c r="N6" i="15"/>
  <c r="Q6" i="15"/>
  <c r="M6" i="15"/>
  <c r="R6" i="15"/>
  <c r="K6" i="15"/>
  <c r="J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P6" i="15" l="1"/>
  <c r="W10" i="16" s="1"/>
  <c r="AC6" i="15"/>
  <c r="X10" i="16" s="1"/>
  <c r="AB10" i="16" s="1"/>
  <c r="Y11" i="15"/>
  <c r="Z11" i="15"/>
  <c r="U11" i="15"/>
  <c r="S11" i="15"/>
  <c r="AA11" i="15"/>
  <c r="T11" i="15"/>
  <c r="Q11" i="15"/>
  <c r="V11" i="15"/>
  <c r="W11" i="15"/>
  <c r="AB11" i="15"/>
  <c r="X11" i="15"/>
  <c r="R11" i="15"/>
  <c r="T10" i="15"/>
  <c r="AB10" i="15"/>
  <c r="V10" i="15"/>
  <c r="Q10" i="15"/>
  <c r="W10" i="15"/>
  <c r="Y10" i="15"/>
  <c r="X10" i="15"/>
  <c r="R10" i="15"/>
  <c r="Z10" i="15"/>
  <c r="U10" i="15"/>
  <c r="S10" i="15"/>
  <c r="AA10" i="15"/>
  <c r="S21" i="15"/>
  <c r="AA21" i="15"/>
  <c r="AB21" i="15"/>
  <c r="U21" i="15"/>
  <c r="X21" i="15"/>
  <c r="Q21" i="15"/>
  <c r="T21" i="15"/>
  <c r="V21" i="15"/>
  <c r="Y21" i="15"/>
  <c r="R21" i="15"/>
  <c r="Z21" i="15"/>
  <c r="W21" i="15"/>
  <c r="V12" i="15"/>
  <c r="W12" i="15"/>
  <c r="X12" i="15"/>
  <c r="Y12" i="15"/>
  <c r="R12" i="15"/>
  <c r="Q12" i="15"/>
  <c r="S12" i="15"/>
  <c r="AA12" i="15"/>
  <c r="T12" i="15"/>
  <c r="AB12" i="15"/>
  <c r="U12" i="15"/>
  <c r="Z12" i="15"/>
  <c r="W17" i="15"/>
  <c r="R17" i="15"/>
  <c r="Y17" i="15"/>
  <c r="Z17" i="15"/>
  <c r="T17" i="15"/>
  <c r="AB17" i="15"/>
  <c r="U17" i="15"/>
  <c r="X17" i="15"/>
  <c r="AA17" i="15"/>
  <c r="V17" i="15"/>
  <c r="Q17" i="15"/>
  <c r="S17" i="15"/>
  <c r="W9" i="15"/>
  <c r="Q9" i="15"/>
  <c r="Y9" i="15"/>
  <c r="R9" i="15"/>
  <c r="Z9" i="15"/>
  <c r="S9" i="15"/>
  <c r="T9" i="15"/>
  <c r="AB9" i="15"/>
  <c r="X9" i="15"/>
  <c r="U9" i="15"/>
  <c r="AA9" i="15"/>
  <c r="V9" i="15"/>
  <c r="S13" i="15"/>
  <c r="AA13" i="15"/>
  <c r="T13" i="15"/>
  <c r="V13" i="15"/>
  <c r="U13" i="15"/>
  <c r="X13" i="15"/>
  <c r="Q13" i="15"/>
  <c r="Y13" i="15"/>
  <c r="R13" i="15"/>
  <c r="W13" i="15"/>
  <c r="Z13" i="15"/>
  <c r="AB13" i="15"/>
  <c r="T18" i="15"/>
  <c r="AB18" i="15"/>
  <c r="U18" i="15"/>
  <c r="X18" i="15"/>
  <c r="V18" i="15"/>
  <c r="Q18" i="15"/>
  <c r="Y18" i="15"/>
  <c r="R18" i="15"/>
  <c r="Z18" i="15"/>
  <c r="S18" i="15"/>
  <c r="AA18" i="15"/>
  <c r="W18" i="15"/>
  <c r="R16" i="15"/>
  <c r="Z16" i="15"/>
  <c r="Q16" i="15"/>
  <c r="T16" i="15"/>
  <c r="AB16" i="15"/>
  <c r="W16" i="15"/>
  <c r="AA16" i="15"/>
  <c r="V16" i="15"/>
  <c r="X16" i="15"/>
  <c r="Y16" i="15"/>
  <c r="U16" i="15"/>
  <c r="S16" i="15"/>
  <c r="R8" i="15"/>
  <c r="Z8" i="15"/>
  <c r="Q8" i="15"/>
  <c r="AA8" i="15"/>
  <c r="T8" i="15"/>
  <c r="AB8" i="15"/>
  <c r="U8" i="15"/>
  <c r="W8" i="15"/>
  <c r="X8" i="15"/>
  <c r="S8" i="15"/>
  <c r="Y8" i="15"/>
  <c r="V8" i="15"/>
  <c r="X14" i="15"/>
  <c r="T14" i="15"/>
  <c r="R14" i="15"/>
  <c r="Z14" i="15"/>
  <c r="S14" i="15"/>
  <c r="AB14" i="15"/>
  <c r="U14" i="15"/>
  <c r="V14" i="15"/>
  <c r="Q14" i="15"/>
  <c r="Y14" i="15"/>
  <c r="AA14" i="15"/>
  <c r="W14" i="15"/>
  <c r="V20" i="15"/>
  <c r="W20" i="15"/>
  <c r="Y20" i="15"/>
  <c r="X20" i="15"/>
  <c r="R20" i="15"/>
  <c r="Q20" i="15"/>
  <c r="S20" i="15"/>
  <c r="AA20" i="15"/>
  <c r="U20" i="15"/>
  <c r="Z20" i="15"/>
  <c r="T20" i="15"/>
  <c r="AB20" i="15"/>
  <c r="Y19" i="15"/>
  <c r="Q19" i="15"/>
  <c r="S19" i="15"/>
  <c r="AA19" i="15"/>
  <c r="AB19" i="15"/>
  <c r="U19" i="15"/>
  <c r="V19" i="15"/>
  <c r="W19" i="15"/>
  <c r="Z19" i="15"/>
  <c r="T19" i="15"/>
  <c r="X19" i="15"/>
  <c r="R19" i="15"/>
  <c r="U15" i="15"/>
  <c r="V15" i="15"/>
  <c r="W15" i="15"/>
  <c r="X15" i="15"/>
  <c r="Y15" i="15"/>
  <c r="R15" i="15"/>
  <c r="Z15" i="15"/>
  <c r="S15" i="15"/>
  <c r="AA15" i="15"/>
  <c r="Q15" i="15"/>
  <c r="T15" i="15"/>
  <c r="AB15" i="15"/>
  <c r="U7" i="15"/>
  <c r="Q7" i="15"/>
  <c r="Y7" i="15"/>
  <c r="W7" i="15"/>
  <c r="X7" i="15"/>
  <c r="R7" i="15"/>
  <c r="Z7" i="15"/>
  <c r="S7" i="15"/>
  <c r="AA7" i="15"/>
  <c r="T7" i="15"/>
  <c r="AB7" i="15"/>
  <c r="V7" i="15"/>
  <c r="E13" i="15"/>
  <c r="M13" i="15"/>
  <c r="J13" i="15"/>
  <c r="F13" i="15"/>
  <c r="N13" i="15"/>
  <c r="G13" i="15"/>
  <c r="O13" i="15"/>
  <c r="H13" i="15"/>
  <c r="I13" i="15"/>
  <c r="K13" i="15"/>
  <c r="L13" i="15"/>
  <c r="D13" i="15"/>
  <c r="I20" i="15"/>
  <c r="J20" i="15"/>
  <c r="N20" i="15"/>
  <c r="K20" i="15"/>
  <c r="D20" i="15"/>
  <c r="L20" i="15"/>
  <c r="E20" i="15"/>
  <c r="M20" i="15"/>
  <c r="F20" i="15"/>
  <c r="G20" i="15"/>
  <c r="O20" i="15"/>
  <c r="H20" i="15"/>
  <c r="E11" i="15"/>
  <c r="M11" i="15"/>
  <c r="F11" i="15"/>
  <c r="N11" i="15"/>
  <c r="G11" i="15"/>
  <c r="O11" i="15"/>
  <c r="J11" i="15"/>
  <c r="H11" i="15"/>
  <c r="I11" i="15"/>
  <c r="K11" i="15"/>
  <c r="L11" i="15"/>
  <c r="D11" i="15"/>
  <c r="E21" i="15"/>
  <c r="M21" i="15"/>
  <c r="F21" i="15"/>
  <c r="N21" i="15"/>
  <c r="G21" i="15"/>
  <c r="O21" i="15"/>
  <c r="J21" i="15"/>
  <c r="H21" i="15"/>
  <c r="I21" i="15"/>
  <c r="K21" i="15"/>
  <c r="L21" i="15"/>
  <c r="D21" i="15"/>
  <c r="E19" i="15"/>
  <c r="M19" i="15"/>
  <c r="J19" i="15"/>
  <c r="F19" i="15"/>
  <c r="N19" i="15"/>
  <c r="G19" i="15"/>
  <c r="O19" i="15"/>
  <c r="H19" i="15"/>
  <c r="I19" i="15"/>
  <c r="K19" i="15"/>
  <c r="L19" i="15"/>
  <c r="D19" i="15"/>
  <c r="I10" i="15"/>
  <c r="F10" i="15"/>
  <c r="J10" i="15"/>
  <c r="N10" i="15"/>
  <c r="K10" i="15"/>
  <c r="D10" i="15"/>
  <c r="L10" i="15"/>
  <c r="E10" i="15"/>
  <c r="M10" i="15"/>
  <c r="G10" i="15"/>
  <c r="O10" i="15"/>
  <c r="H10" i="15"/>
  <c r="E9" i="15"/>
  <c r="M9" i="15"/>
  <c r="F9" i="15"/>
  <c r="N9" i="15"/>
  <c r="G9" i="15"/>
  <c r="O9" i="15"/>
  <c r="H9" i="15"/>
  <c r="I9" i="15"/>
  <c r="J9" i="15"/>
  <c r="K9" i="15"/>
  <c r="D9" i="15"/>
  <c r="L9" i="15"/>
  <c r="I8" i="15"/>
  <c r="J8" i="15"/>
  <c r="K8" i="15"/>
  <c r="F8" i="15"/>
  <c r="D8" i="15"/>
  <c r="L8" i="15"/>
  <c r="N8" i="15"/>
  <c r="E8" i="15"/>
  <c r="M8" i="15"/>
  <c r="G8" i="15"/>
  <c r="O8" i="15"/>
  <c r="H8" i="15"/>
  <c r="E15" i="15"/>
  <c r="M15" i="15"/>
  <c r="F15" i="15"/>
  <c r="N15" i="15"/>
  <c r="G15" i="15"/>
  <c r="O15" i="15"/>
  <c r="H15" i="15"/>
  <c r="I15" i="15"/>
  <c r="J15" i="15"/>
  <c r="K15" i="15"/>
  <c r="D15" i="15"/>
  <c r="L15" i="15"/>
  <c r="J7" i="15"/>
  <c r="K7" i="15"/>
  <c r="O7" i="15"/>
  <c r="L7" i="15"/>
  <c r="M7" i="15"/>
  <c r="G7" i="15"/>
  <c r="E7" i="15"/>
  <c r="F7" i="15"/>
  <c r="N7" i="15"/>
  <c r="H7" i="15"/>
  <c r="D7" i="15"/>
  <c r="I7" i="15"/>
  <c r="I12" i="15"/>
  <c r="J12" i="15"/>
  <c r="K12" i="15"/>
  <c r="D12" i="15"/>
  <c r="L12" i="15"/>
  <c r="F12" i="15"/>
  <c r="E12" i="15"/>
  <c r="M12" i="15"/>
  <c r="N12" i="15"/>
  <c r="G12" i="15"/>
  <c r="O12" i="15"/>
  <c r="H12" i="15"/>
  <c r="I18" i="15"/>
  <c r="J18" i="15"/>
  <c r="K18" i="15"/>
  <c r="D18" i="15"/>
  <c r="L18" i="15"/>
  <c r="N18" i="15"/>
  <c r="E18" i="15"/>
  <c r="M18" i="15"/>
  <c r="F18" i="15"/>
  <c r="G18" i="15"/>
  <c r="O18" i="15"/>
  <c r="H18" i="15"/>
  <c r="E17" i="15"/>
  <c r="M17" i="15"/>
  <c r="F17" i="15"/>
  <c r="N17" i="15"/>
  <c r="G17" i="15"/>
  <c r="O17" i="15"/>
  <c r="J17" i="15"/>
  <c r="H17" i="15"/>
  <c r="I17" i="15"/>
  <c r="K17" i="15"/>
  <c r="L17" i="15"/>
  <c r="D17" i="15"/>
  <c r="I16" i="15"/>
  <c r="N16" i="15"/>
  <c r="J16" i="15"/>
  <c r="F16" i="15"/>
  <c r="K16" i="15"/>
  <c r="D16" i="15"/>
  <c r="L16" i="15"/>
  <c r="E16" i="15"/>
  <c r="M16" i="15"/>
  <c r="G16" i="15"/>
  <c r="O16" i="15"/>
  <c r="H16" i="15"/>
  <c r="I14" i="15"/>
  <c r="J14" i="15"/>
  <c r="K14" i="15"/>
  <c r="N14" i="15"/>
  <c r="D14" i="15"/>
  <c r="L14" i="15"/>
  <c r="F14" i="15"/>
  <c r="E14" i="15"/>
  <c r="M14" i="15"/>
  <c r="G14" i="15"/>
  <c r="O14" i="15"/>
  <c r="H14" i="15"/>
  <c r="Y10" i="16" l="1"/>
  <c r="AA10" i="16"/>
  <c r="AC10" i="16" s="1"/>
  <c r="AD10" i="16" s="1"/>
  <c r="Z10" i="16" l="1"/>
  <c r="AE10" i="16"/>
  <c r="AF10" i="16"/>
  <c r="B21" i="15" l="1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AC8" i="15" l="1"/>
  <c r="X12" i="16" s="1"/>
  <c r="AB12" i="16" s="1"/>
  <c r="P18" i="15"/>
  <c r="W22" i="16" s="1"/>
  <c r="P7" i="15"/>
  <c r="W11" i="16" s="1"/>
  <c r="P8" i="15"/>
  <c r="W12" i="16" s="1"/>
  <c r="P17" i="15"/>
  <c r="W21" i="16" s="1"/>
  <c r="P21" i="15"/>
  <c r="W25" i="16" s="1"/>
  <c r="P19" i="15"/>
  <c r="W23" i="16" s="1"/>
  <c r="P12" i="15"/>
  <c r="W16" i="16" s="1"/>
  <c r="P14" i="15"/>
  <c r="W18" i="16" s="1"/>
  <c r="P10" i="15"/>
  <c r="W14" i="16" s="1"/>
  <c r="P16" i="15"/>
  <c r="W20" i="16" s="1"/>
  <c r="P15" i="15"/>
  <c r="W19" i="16" s="1"/>
  <c r="P9" i="15"/>
  <c r="W13" i="16" s="1"/>
  <c r="AA13" i="16" s="1"/>
  <c r="P11" i="15"/>
  <c r="W15" i="16" s="1"/>
  <c r="P13" i="15"/>
  <c r="W17" i="16" s="1"/>
  <c r="P20" i="15"/>
  <c r="W24" i="16" s="1"/>
  <c r="AC18" i="15"/>
  <c r="X22" i="16" s="1"/>
  <c r="AB22" i="16" s="1"/>
  <c r="AC13" i="15"/>
  <c r="X17" i="16" s="1"/>
  <c r="AB17" i="16" s="1"/>
  <c r="AC21" i="15"/>
  <c r="X25" i="16" s="1"/>
  <c r="AB25" i="16" s="1"/>
  <c r="AC16" i="15"/>
  <c r="X20" i="16" s="1"/>
  <c r="AB20" i="16" s="1"/>
  <c r="AC10" i="15"/>
  <c r="X14" i="16" s="1"/>
  <c r="AB14" i="16" s="1"/>
  <c r="AC17" i="15"/>
  <c r="X21" i="16" s="1"/>
  <c r="AB21" i="16" s="1"/>
  <c r="AA24" i="16" l="1"/>
  <c r="Y14" i="16"/>
  <c r="AA14" i="16"/>
  <c r="AC14" i="16" s="1"/>
  <c r="AD14" i="16" s="1"/>
  <c r="AA15" i="16"/>
  <c r="AA25" i="16"/>
  <c r="AC25" i="16" s="1"/>
  <c r="AD25" i="16" s="1"/>
  <c r="Y25" i="16"/>
  <c r="AE25" i="16" s="1"/>
  <c r="Y17" i="16"/>
  <c r="AA17" i="16"/>
  <c r="Y20" i="16"/>
  <c r="AA20" i="16"/>
  <c r="AC20" i="16" s="1"/>
  <c r="AD20" i="16" s="1"/>
  <c r="AA16" i="16"/>
  <c r="AA11" i="16"/>
  <c r="AA19" i="16"/>
  <c r="AA18" i="16"/>
  <c r="AA23" i="16"/>
  <c r="AA21" i="16"/>
  <c r="AC21" i="16" s="1"/>
  <c r="AD21" i="16" s="1"/>
  <c r="Y21" i="16"/>
  <c r="Y12" i="16"/>
  <c r="AA12" i="16"/>
  <c r="AC12" i="16" s="1"/>
  <c r="AD12" i="16" s="1"/>
  <c r="AA22" i="16"/>
  <c r="AC22" i="16" s="1"/>
  <c r="AD22" i="16" s="1"/>
  <c r="Y22" i="16"/>
  <c r="AC12" i="15"/>
  <c r="X16" i="16" s="1"/>
  <c r="AB16" i="16" s="1"/>
  <c r="AC7" i="15"/>
  <c r="X11" i="16" s="1"/>
  <c r="AB11" i="16" s="1"/>
  <c r="AC9" i="15"/>
  <c r="X13" i="16" s="1"/>
  <c r="AC20" i="15"/>
  <c r="X24" i="16" s="1"/>
  <c r="AB24" i="16" s="1"/>
  <c r="AC11" i="15"/>
  <c r="X15" i="16" s="1"/>
  <c r="AB15" i="16" s="1"/>
  <c r="AC19" i="15"/>
  <c r="X23" i="16" s="1"/>
  <c r="AB23" i="16" s="1"/>
  <c r="AC14" i="15"/>
  <c r="X18" i="16" s="1"/>
  <c r="AB18" i="16" s="1"/>
  <c r="AC15" i="15"/>
  <c r="X19" i="16" s="1"/>
  <c r="AB19" i="16" s="1"/>
  <c r="Z17" i="16" l="1"/>
  <c r="Z14" i="16"/>
  <c r="AF14" i="16" s="1"/>
  <c r="AE14" i="16"/>
  <c r="Z22" i="16"/>
  <c r="AF22" i="16" s="1"/>
  <c r="AE22" i="16"/>
  <c r="Z12" i="16"/>
  <c r="AF12" i="16" s="1"/>
  <c r="AE12" i="16"/>
  <c r="Z21" i="16"/>
  <c r="AF21" i="16" s="1"/>
  <c r="AE21" i="16"/>
  <c r="Z20" i="16"/>
  <c r="AF20" i="16" s="1"/>
  <c r="AE20" i="16"/>
  <c r="AC23" i="16"/>
  <c r="AD23" i="16" s="1"/>
  <c r="Z25" i="16"/>
  <c r="AF25" i="16" s="1"/>
  <c r="AC11" i="16"/>
  <c r="AD11" i="16" s="1"/>
  <c r="AC16" i="16"/>
  <c r="AD16" i="16" s="1"/>
  <c r="AC17" i="16"/>
  <c r="AD17" i="16" s="1"/>
  <c r="AC18" i="16"/>
  <c r="AD18" i="16" s="1"/>
  <c r="AC24" i="16"/>
  <c r="AD24" i="16" s="1"/>
  <c r="AC19" i="16"/>
  <c r="AD19" i="16" s="1"/>
  <c r="AC15" i="16"/>
  <c r="AD15" i="16" s="1"/>
  <c r="Y19" i="16"/>
  <c r="Y18" i="16"/>
  <c r="Y16" i="16"/>
  <c r="Y11" i="16"/>
  <c r="Y15" i="16"/>
  <c r="Y13" i="16"/>
  <c r="AB13" i="16"/>
  <c r="Y23" i="16"/>
  <c r="Y24" i="16"/>
  <c r="AE16" i="16" l="1"/>
  <c r="AE17" i="16"/>
  <c r="Z18" i="16"/>
  <c r="AF18" i="16" s="1"/>
  <c r="AE18" i="16"/>
  <c r="Z19" i="16"/>
  <c r="AF19" i="16" s="1"/>
  <c r="AE19" i="16"/>
  <c r="Z13" i="16"/>
  <c r="AF17" i="16"/>
  <c r="Z24" i="16"/>
  <c r="AF24" i="16" s="1"/>
  <c r="AE24" i="16"/>
  <c r="Z23" i="16"/>
  <c r="AF23" i="16" s="1"/>
  <c r="AE23" i="16"/>
  <c r="Z15" i="16"/>
  <c r="AF15" i="16" s="1"/>
  <c r="AE15" i="16"/>
  <c r="Z11" i="16"/>
  <c r="AE11" i="16"/>
  <c r="Z16" i="16"/>
  <c r="AF16" i="16" s="1"/>
  <c r="AC13" i="16"/>
  <c r="AD13" i="16" s="1"/>
  <c r="AF11" i="16"/>
  <c r="AE13" i="16" l="1"/>
  <c r="G28" i="16" s="1"/>
  <c r="G29" i="16" s="1"/>
  <c r="AF13" i="16"/>
  <c r="G30" i="16" s="1"/>
  <c r="G31" i="16" l="1"/>
</calcChain>
</file>

<file path=xl/sharedStrings.xml><?xml version="1.0" encoding="utf-8"?>
<sst xmlns="http://schemas.openxmlformats.org/spreadsheetml/2006/main" count="103" uniqueCount="71">
  <si>
    <t>NO.</t>
    <phoneticPr fontId="3"/>
  </si>
  <si>
    <t>合計</t>
    <rPh sb="0" eb="2">
      <t>ゴウケイ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</si>
  <si>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</si>
  <si>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</si>
  <si>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</si>
  <si>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</si>
  <si>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</si>
  <si>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</si>
  <si>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</si>
  <si>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</si>
  <si>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</si>
  <si>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</si>
  <si>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</si>
  <si>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</si>
  <si>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</si>
  <si>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</si>
  <si>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COP</t>
    <phoneticPr fontId="2"/>
  </si>
  <si>
    <t>例</t>
    <rPh sb="0" eb="1">
      <t>レイ</t>
    </rPh>
    <phoneticPr fontId="2"/>
  </si>
  <si>
    <t>会議室</t>
    <rPh sb="0" eb="3">
      <t>カイギシツ</t>
    </rPh>
    <phoneticPr fontId="2"/>
  </si>
  <si>
    <t>○○○○50○○</t>
    <phoneticPr fontId="2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</si>
  <si>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</si>
  <si>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室名</t>
    <rPh sb="0" eb="1">
      <t>シツ</t>
    </rPh>
    <rPh sb="1" eb="2">
      <t>メイ</t>
    </rPh>
    <phoneticPr fontId="3"/>
  </si>
  <si>
    <t>[h/日]</t>
    <rPh sb="3" eb="4">
      <t>ニチ</t>
    </rPh>
    <phoneticPr fontId="2"/>
  </si>
  <si>
    <t>[kWh/年]</t>
    <rPh sb="5" eb="6">
      <t>ネン</t>
    </rPh>
    <phoneticPr fontId="2"/>
  </si>
  <si>
    <t>全熱交換器</t>
    <rPh sb="0" eb="1">
      <t>ゼン</t>
    </rPh>
    <rPh sb="1" eb="5">
      <t>ネツコウカンキ</t>
    </rPh>
    <phoneticPr fontId="2"/>
  </si>
  <si>
    <t>No.</t>
    <phoneticPr fontId="2"/>
  </si>
  <si>
    <t>室名</t>
    <rPh sb="0" eb="1">
      <t>シツ</t>
    </rPh>
    <rPh sb="1" eb="2">
      <t>メイ</t>
    </rPh>
    <phoneticPr fontId="2"/>
  </si>
  <si>
    <t>台数</t>
    <rPh sb="0" eb="2">
      <t>ダイスウ</t>
    </rPh>
    <phoneticPr fontId="2"/>
  </si>
  <si>
    <t>月間負荷相当運転日数[日・台/月]</t>
    <rPh sb="0" eb="2">
      <t>ゲッカン</t>
    </rPh>
    <rPh sb="2" eb="4">
      <t>フカ</t>
    </rPh>
    <rPh sb="4" eb="6">
      <t>ソウトウ</t>
    </rPh>
    <rPh sb="6" eb="8">
      <t>ウンテン</t>
    </rPh>
    <rPh sb="8" eb="10">
      <t>ニッスウ</t>
    </rPh>
    <rPh sb="11" eb="12">
      <t>ニチ</t>
    </rPh>
    <rPh sb="13" eb="14">
      <t>ダイ</t>
    </rPh>
    <rPh sb="15" eb="16">
      <t>ゲツ</t>
    </rPh>
    <phoneticPr fontId="2"/>
  </si>
  <si>
    <t>月間負荷相当運転日数［日・台／月］</t>
    <rPh sb="0" eb="2">
      <t>ゲッカン</t>
    </rPh>
    <phoneticPr fontId="2"/>
  </si>
  <si>
    <t>換気量
[㎥／h・人]</t>
    <rPh sb="0" eb="2">
      <t>カンキ</t>
    </rPh>
    <rPh sb="2" eb="3">
      <t>リョウ</t>
    </rPh>
    <rPh sb="9" eb="10">
      <t>ニン</t>
    </rPh>
    <phoneticPr fontId="2"/>
  </si>
  <si>
    <t>空調使用日数</t>
    <rPh sb="0" eb="2">
      <t>クウチョウ</t>
    </rPh>
    <rPh sb="2" eb="4">
      <t>シヨウ</t>
    </rPh>
    <rPh sb="4" eb="6">
      <t>ニッスウ</t>
    </rPh>
    <rPh sb="5" eb="6">
      <t>スウ</t>
    </rPh>
    <phoneticPr fontId="2"/>
  </si>
  <si>
    <t>月</t>
    <rPh sb="0" eb="1">
      <t>ツキ</t>
    </rPh>
    <phoneticPr fontId="2"/>
  </si>
  <si>
    <t>計算結果</t>
    <rPh sb="0" eb="4">
      <t>ケイサンケッカ</t>
    </rPh>
    <phoneticPr fontId="2"/>
  </si>
  <si>
    <r>
      <t>空調使用日数［日</t>
    </r>
    <r>
      <rPr>
        <sz val="11"/>
        <rFont val="Yu Gothic"/>
        <family val="3"/>
        <charset val="128"/>
        <scheme val="minor"/>
      </rPr>
      <t>/月</t>
    </r>
    <r>
      <rPr>
        <sz val="11"/>
        <rFont val="Yu Gothic"/>
        <family val="2"/>
        <scheme val="minor"/>
      </rPr>
      <t>］</t>
    </r>
    <rPh sb="0" eb="4">
      <t>クウチョウシヨウ</t>
    </rPh>
    <rPh sb="4" eb="6">
      <t>ニッスウ</t>
    </rPh>
    <rPh sb="7" eb="8">
      <t>ニチ</t>
    </rPh>
    <rPh sb="9" eb="10">
      <t>ツキ</t>
    </rPh>
    <phoneticPr fontId="2"/>
  </si>
  <si>
    <r>
      <t xml:space="preserve">年間負荷相当運転日数
</t>
    </r>
    <r>
      <rPr>
        <sz val="6"/>
        <rFont val="BIZ UDゴシック"/>
        <family val="3"/>
        <charset val="128"/>
      </rPr>
      <t>[日・台／年]</t>
    </r>
    <rPh sb="0" eb="2">
      <t>ネンカン</t>
    </rPh>
    <rPh sb="2" eb="4">
      <t>フカ</t>
    </rPh>
    <rPh sb="4" eb="6">
      <t>ソウトウ</t>
    </rPh>
    <rPh sb="6" eb="8">
      <t>ウンテン</t>
    </rPh>
    <rPh sb="8" eb="10">
      <t>ニッスウ</t>
    </rPh>
    <rPh sb="12" eb="13">
      <t>ニチ</t>
    </rPh>
    <rPh sb="14" eb="15">
      <t>ダイ</t>
    </rPh>
    <rPh sb="16" eb="17">
      <t>ネン</t>
    </rPh>
    <phoneticPr fontId="2"/>
  </si>
  <si>
    <r>
      <t>平均</t>
    </r>
    <r>
      <rPr>
        <sz val="11"/>
        <rFont val="Yu Gothic"/>
        <family val="2"/>
        <scheme val="minor"/>
      </rPr>
      <t>負荷率［％］</t>
    </r>
    <rPh sb="0" eb="2">
      <t>ヘイキン</t>
    </rPh>
    <rPh sb="2" eb="4">
      <t>フカ</t>
    </rPh>
    <rPh sb="4" eb="5">
      <t>リツ</t>
    </rPh>
    <phoneticPr fontId="2"/>
  </si>
  <si>
    <r>
      <t>黄色のセルに数値を入力すると、CO</t>
    </r>
    <r>
      <rPr>
        <vertAlign val="subscript"/>
        <sz val="14"/>
        <rFont val="UD デジタル 教科書体 NK-R"/>
        <family val="1"/>
        <charset val="128"/>
      </rPr>
      <t>2</t>
    </r>
    <r>
      <rPr>
        <sz val="14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</si>
  <si>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台数
[台]</t>
    <rPh sb="0" eb="2">
      <t>ダイスウ</t>
    </rPh>
    <rPh sb="4" eb="5">
      <t>ダイ</t>
    </rPh>
    <phoneticPr fontId="3"/>
  </si>
  <si>
    <t>運転時間</t>
    <rPh sb="0" eb="4">
      <t>ウンテンジカン</t>
    </rPh>
    <phoneticPr fontId="2"/>
  </si>
  <si>
    <t>定格能力</t>
    <rPh sb="0" eb="4">
      <t>テイカクノウリョク</t>
    </rPh>
    <phoneticPr fontId="3"/>
  </si>
  <si>
    <t>[kW/台]</t>
    <rPh sb="4" eb="5">
      <t>ダイ</t>
    </rPh>
    <phoneticPr fontId="2"/>
  </si>
  <si>
    <t>消費電力</t>
    <rPh sb="0" eb="4">
      <t>ショウヒデンリョク</t>
    </rPh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</si>
  <si>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</si>
  <si>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年間</t>
    <rPh sb="0" eb="2">
      <t>ネンカン</t>
    </rPh>
    <phoneticPr fontId="2"/>
  </si>
  <si>
    <t>空調（共通）</t>
    <rPh sb="0" eb="2">
      <t>クウチョウ</t>
    </rPh>
    <rPh sb="3" eb="5">
      <t>キョウツウ</t>
    </rPh>
    <phoneticPr fontId="2"/>
  </si>
  <si>
    <t>空調（全熱交換器設置前）</t>
    <rPh sb="3" eb="8">
      <t>ゼンネツコウカンキ</t>
    </rPh>
    <rPh sb="8" eb="11">
      <t>セッチマエ</t>
    </rPh>
    <phoneticPr fontId="2"/>
  </si>
  <si>
    <t>空調（全熱交換器設置後）</t>
    <rPh sb="3" eb="8">
      <t>ゼンネツコウカンキ</t>
    </rPh>
    <rPh sb="8" eb="10">
      <t>セッチ</t>
    </rPh>
    <rPh sb="10" eb="11">
      <t>ゴ</t>
    </rPh>
    <phoneticPr fontId="2"/>
  </si>
  <si>
    <t>熱交換
効率
[%]</t>
    <rPh sb="0" eb="3">
      <t>ネツコウカン</t>
    </rPh>
    <rPh sb="4" eb="6">
      <t>コウリツ</t>
    </rPh>
    <phoneticPr fontId="2"/>
  </si>
  <si>
    <t>人員
［人］</t>
    <rPh sb="0" eb="2">
      <t>ジンイン</t>
    </rPh>
    <rPh sb="4" eb="5">
      <t>ニン</t>
    </rPh>
    <phoneticPr fontId="2"/>
  </si>
  <si>
    <r>
      <t>風量
［m</t>
    </r>
    <r>
      <rPr>
        <vertAlign val="superscript"/>
        <sz val="11"/>
        <rFont val="UD デジタル 教科書体 NK-R"/>
        <family val="1"/>
        <charset val="128"/>
      </rPr>
      <t>3</t>
    </r>
    <r>
      <rPr>
        <sz val="11"/>
        <rFont val="UD デジタル 教科書体 NK-R"/>
        <family val="1"/>
        <charset val="128"/>
      </rPr>
      <t>/h］</t>
    </r>
    <rPh sb="0" eb="2">
      <t>フウリョウ</t>
    </rPh>
    <phoneticPr fontId="2"/>
  </si>
  <si>
    <t>型番</t>
    <rPh sb="0" eb="2">
      <t>カタバン</t>
    </rPh>
    <phoneticPr fontId="3"/>
  </si>
  <si>
    <t>定数</t>
    <rPh sb="0" eb="2">
      <t>テイスウ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</si>
  <si>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</si>
  <si>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</si>
  <si>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出典</t>
    <rPh sb="0" eb="2">
      <t>シュッテン</t>
    </rPh>
    <phoneticPr fontId="2"/>
  </si>
  <si>
    <t>耐用年数[年]</t>
    <rPh sb="0" eb="4">
      <t>タイヨウネンスウ</t>
    </rPh>
    <rPh sb="5" eb="6">
      <t>ネン</t>
    </rPh>
    <phoneticPr fontId="3"/>
  </si>
  <si>
    <t>法定耐用年数</t>
    <rPh sb="0" eb="6">
      <t>ホウテイタイヨウネンスウ</t>
    </rPh>
    <phoneticPr fontId="2"/>
  </si>
  <si>
    <t>CO2排出係数[kg-CO2/kWh]</t>
    <rPh sb="3" eb="5">
      <t>ハイシュツ</t>
    </rPh>
    <rPh sb="5" eb="6">
      <t>ガカリ</t>
    </rPh>
    <phoneticPr fontId="3"/>
  </si>
  <si>
    <r>
      <t>補助要件
確認</t>
    </r>
    <r>
      <rPr>
        <vertAlign val="superscript"/>
        <sz val="11"/>
        <rFont val="UD デジタル 教科書体 NK-R"/>
        <family val="1"/>
        <charset val="128"/>
      </rPr>
      <t>※</t>
    </r>
    <rPh sb="0" eb="4">
      <t>ホジョヨウケン</t>
    </rPh>
    <rPh sb="5" eb="7">
      <t>カクニン</t>
    </rPh>
    <phoneticPr fontId="2"/>
  </si>
  <si>
    <t>※ 「補助要件確認」に「NG」が表示された場合、「換気量」または「熱交換率」の値が補助要件を満たしていません。入力内容に間違いがないかご確認ください。</t>
    <rPh sb="3" eb="7">
      <t>ホジョヨウケン</t>
    </rPh>
    <rPh sb="7" eb="9">
      <t>カクニン</t>
    </rPh>
    <rPh sb="16" eb="18">
      <t>ヒョウジ</t>
    </rPh>
    <rPh sb="21" eb="23">
      <t>バアイ</t>
    </rPh>
    <rPh sb="25" eb="28">
      <t>カンキリョウ</t>
    </rPh>
    <rPh sb="33" eb="37">
      <t>ネツコウカンリツ</t>
    </rPh>
    <rPh sb="39" eb="40">
      <t>アタイ</t>
    </rPh>
    <rPh sb="41" eb="45">
      <t>ホジョヨウケン</t>
    </rPh>
    <rPh sb="46" eb="47">
      <t>ミ</t>
    </rPh>
    <rPh sb="55" eb="59">
      <t>ニュウリョクナイヨウ</t>
    </rPh>
    <rPh sb="60" eb="62">
      <t>マチガ</t>
    </rPh>
    <rPh sb="68" eb="70">
      <t>カクニン</t>
    </rPh>
    <phoneticPr fontId="2"/>
  </si>
  <si>
    <r>
      <t>ＣＯ</t>
    </r>
    <r>
      <rPr>
        <vertAlign val="subscript"/>
        <sz val="11"/>
        <rFont val="UD デジタル 教科書体 NK-R"/>
        <family val="1"/>
        <charset val="128"/>
      </rPr>
      <t>２</t>
    </r>
    <r>
      <rPr>
        <sz val="11"/>
        <rFont val="UD デジタル 教科書体 NK-R"/>
        <family val="1"/>
        <charset val="128"/>
      </rPr>
      <t>排出量
[t-CO2/年]</t>
    </r>
    <rPh sb="3" eb="5">
      <t>ハイシュツ</t>
    </rPh>
    <rPh sb="5" eb="6">
      <t>リョウ</t>
    </rPh>
    <phoneticPr fontId="2"/>
  </si>
  <si>
    <t>全熱交換器
による
ＣＯ２排出
削減量
[t-CO2/年]</t>
    <rPh sb="0" eb="5">
      <t>ゼンネツコウカンキ</t>
    </rPh>
    <rPh sb="13" eb="15">
      <t>ハイシュツ</t>
    </rPh>
    <rPh sb="16" eb="18">
      <t>サクゲン</t>
    </rPh>
    <rPh sb="18" eb="19">
      <t>リョウ</t>
    </rPh>
    <rPh sb="27" eb="28">
      <t>ネン</t>
    </rPh>
    <phoneticPr fontId="3"/>
  </si>
  <si>
    <t>年間総ＣＯ２排出削減量[t-CO2/年]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</si>
  <si>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累積総ＣＯ２排出削減量[t-CO2]</t>
    <rPh sb="0" eb="3">
      <t>ルイセキソウ</t>
    </rPh>
    <rPh sb="6" eb="8">
      <t>ハイシュツ</t>
    </rPh>
    <rPh sb="8" eb="10">
      <t>サクゲン</t>
    </rPh>
    <rPh sb="10" eb="11">
      <t>リョウ</t>
    </rPh>
    <phoneticPr fontId="2"/>
  </si>
  <si>
    <t>全熱交換器設置に係るCO2排出削減量計算書（令和7年度）Ver.1.0</t>
    <rPh sb="0" eb="1">
      <t>ゼン</t>
    </rPh>
    <rPh sb="1" eb="2">
      <t>ネツ</t>
    </rPh>
    <rPh sb="5" eb="7">
      <t>セッチ</t>
    </rPh>
    <rPh sb="8" eb="9">
      <t>カカ</t>
    </rPh>
    <rPh sb="13" eb="15">
      <t>ハイシュツ</t>
    </rPh>
    <rPh sb="15" eb="17">
      <t>サクゲン</t>
    </rPh>
    <rPh sb="17" eb="18">
      <t>リョウ</t>
    </rPh>
    <rPh sb="18" eb="20">
      <t>ケイサン</t>
    </rPh>
    <rPh sb="20" eb="21">
      <t>ショ</t>
    </rPh>
    <rPh sb="22" eb="24">
      <t>レイワ</t>
    </rPh>
    <rPh sb="25" eb="27">
      <t>ネンド</t>
    </rPh>
    <phoneticPr fontId="2"/>
  </si>
  <si>
    <t>温室効果ガス排出量算定・報告・公表制度の電気事業者別排出係数（令和7年提出用）における代替値</t>
    <rPh sb="31" eb="33">
      <t>レイワ</t>
    </rPh>
    <rPh sb="34" eb="35">
      <t>ネン</t>
    </rPh>
    <rPh sb="35" eb="38">
      <t>テイシュツヨウ</t>
    </rPh>
    <rPh sb="43" eb="46">
      <t>ダイタイチ</t>
    </rPh>
    <phoneticPr fontId="2"/>
  </si>
  <si>
    <t>更新日：2025年5月1日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</si>
  <si>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全熱交換器
による
消費電力
削減量
[kWh/年]</t>
    <rPh sb="0" eb="5">
      <t>ゼンネツコウカンキ</t>
    </rPh>
    <rPh sb="10" eb="12">
      <t>ショウヒ</t>
    </rPh>
    <rPh sb="12" eb="14">
      <t>デンリョク</t>
    </rPh>
    <rPh sb="15" eb="17">
      <t>サクゲン</t>
    </rPh>
    <rPh sb="16" eb="18">
      <t>サクゲン</t>
    </rPh>
    <rPh sb="18" eb="19">
      <t>リョウ</t>
    </rPh>
    <rPh sb="25" eb="26">
      <t>ネン</t>
    </rPh>
    <phoneticPr fontId="3"/>
  </si>
  <si>
    <t>年間総消費電力削減量[kWh/年]</t>
    <rPh sb="0" eb="2">
      <t>ネンカン</t>
    </rPh>
    <rPh sb="2" eb="3">
      <t>ソウ</t>
    </rPh>
    <rPh sb="3" eb="5">
      <t>ショウヒ</t>
    </rPh>
    <rPh sb="5" eb="7">
      <t>デンリョク</t>
    </rPh>
    <rPh sb="7" eb="9">
      <t>サクゲン</t>
    </rPh>
    <rPh sb="8" eb="10">
      <t>サクゲン</t>
    </rPh>
    <rPh sb="10" eb="11">
      <t>リョウ</t>
    </rPh>
    <phoneticPr fontId="2"/>
  </si>
  <si>
    <t>累積総消費電力削減量[kWh]</t>
    <rPh sb="0" eb="3">
      <t>ルイセキソウ</t>
    </rPh>
    <rPh sb="3" eb="7">
      <t>ショウヒデンリョク</t>
    </rPh>
    <rPh sb="7" eb="9">
      <t>サクゲン</t>
    </rPh>
    <rPh sb="9" eb="1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</si>
</sst>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000;[Red]\-#,##0.0000"/>
    <numFmt numFmtId="178" formatCode="0.0_);[Red]\(0.0\)"/>
    <numFmt numFmtId="179" formatCode="0_);[Red]\(0\)"/>
    <numFmt numFmtId="180" formatCode="#,##0.0;[Red]\-#,##0.0"/>
    <numFmt numFmtId="181" formatCode="#,##0.000;[Red]\-#,##0.000"/>
  </numFmts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sz val="14"/>
      <name val="UD デジタル 教科書体 NK-R"/>
      <family val="1"/>
      <charset val="128"/>
    </font>
    <font>
      <b/>
      <sz val="11"/>
      <name val="Yu Gothic"/>
      <family val="3"/>
      <charset val="128"/>
      <scheme val="minor"/>
    </font>
    <font>
      <vertAlign val="subscript"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vertAlign val="superscript"/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1"/>
      <name val="Yu Gothic"/>
      <family val="2"/>
      <scheme val="minor"/>
    </font>
    <font>
      <b/>
      <sz val="18"/>
      <name val="Yu Gothic"/>
      <family val="3"/>
      <charset val="128"/>
      <scheme val="minor"/>
    </font>
    <font>
      <sz val="16"/>
      <name val="UD デジタル 教科書体 NP-B"/>
      <family val="1"/>
      <charset val="128"/>
    </font>
    <font>
      <b/>
      <sz val="12"/>
      <name val="Yu Gothic"/>
      <family val="3"/>
      <charset val="128"/>
      <scheme val="minor"/>
    </font>
    <font>
      <vertAlign val="subscript"/>
      <sz val="11"/>
      <name val="UD デジタル 教科書体 NK-R"/>
      <family val="1"/>
      <charset val="128"/>
    </font>
    <font>
      <sz val="11"/>
      <color rgb="FFFF0000"/>
      <name val="Yu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176" fontId="11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6" borderId="0" xfId="0" applyFont="1" applyFill="1" applyAlignment="1">
      <alignment vertical="center" shrinkToFit="1"/>
    </xf>
    <xf numFmtId="0" fontId="13" fillId="0" borderId="0" xfId="0" applyFont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178" fontId="15" fillId="0" borderId="51" xfId="0" applyNumberFormat="1" applyFont="1" applyBorder="1" applyAlignment="1">
      <alignment vertical="center"/>
    </xf>
    <xf numFmtId="178" fontId="15" fillId="0" borderId="52" xfId="0" applyNumberFormat="1" applyFont="1" applyBorder="1" applyAlignment="1">
      <alignment vertical="center"/>
    </xf>
    <xf numFmtId="178" fontId="15" fillId="0" borderId="53" xfId="0" applyNumberFormat="1" applyFont="1" applyBorder="1" applyAlignment="1">
      <alignment vertical="center"/>
    </xf>
    <xf numFmtId="178" fontId="15" fillId="0" borderId="54" xfId="0" applyNumberFormat="1" applyFont="1" applyBorder="1" applyAlignment="1">
      <alignment vertical="center"/>
    </xf>
    <xf numFmtId="179" fontId="15" fillId="4" borderId="54" xfId="0" applyNumberFormat="1" applyFont="1" applyFill="1" applyBorder="1" applyAlignment="1">
      <alignment vertical="center"/>
    </xf>
    <xf numFmtId="179" fontId="15" fillId="4" borderId="52" xfId="0" applyNumberFormat="1" applyFont="1" applyFill="1" applyBorder="1" applyAlignment="1">
      <alignment vertical="center"/>
    </xf>
    <xf numFmtId="179" fontId="15" fillId="4" borderId="53" xfId="0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178" fontId="17" fillId="5" borderId="51" xfId="0" applyNumberFormat="1" applyFont="1" applyFill="1" applyBorder="1" applyAlignment="1">
      <alignment vertical="center"/>
    </xf>
    <xf numFmtId="178" fontId="17" fillId="5" borderId="52" xfId="0" applyNumberFormat="1" applyFont="1" applyFill="1" applyBorder="1" applyAlignment="1">
      <alignment vertical="center"/>
    </xf>
    <xf numFmtId="178" fontId="17" fillId="5" borderId="53" xfId="0" applyNumberFormat="1" applyFont="1" applyFill="1" applyBorder="1" applyAlignment="1">
      <alignment vertical="center"/>
    </xf>
    <xf numFmtId="178" fontId="17" fillId="2" borderId="54" xfId="0" applyNumberFormat="1" applyFont="1" applyFill="1" applyBorder="1" applyAlignment="1">
      <alignment vertical="center"/>
    </xf>
    <xf numFmtId="178" fontId="17" fillId="2" borderId="52" xfId="0" applyNumberFormat="1" applyFont="1" applyFill="1" applyBorder="1" applyAlignment="1">
      <alignment vertical="center"/>
    </xf>
    <xf numFmtId="178" fontId="17" fillId="2" borderId="53" xfId="0" applyNumberFormat="1" applyFont="1" applyFill="1" applyBorder="1" applyAlignment="1">
      <alignment vertical="center"/>
    </xf>
    <xf numFmtId="178" fontId="15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vertical="center"/>
    </xf>
    <xf numFmtId="38" fontId="15" fillId="4" borderId="5" xfId="0" applyNumberFormat="1" applyFont="1" applyFill="1" applyBorder="1" applyAlignment="1">
      <alignment vertical="center"/>
    </xf>
    <xf numFmtId="178" fontId="15" fillId="4" borderId="7" xfId="0" applyNumberFormat="1" applyFont="1" applyFill="1" applyBorder="1" applyAlignment="1">
      <alignment vertical="center"/>
    </xf>
    <xf numFmtId="178" fontId="15" fillId="4" borderId="1" xfId="0" applyNumberFormat="1" applyFont="1" applyFill="1" applyBorder="1" applyAlignment="1">
      <alignment vertical="center"/>
    </xf>
    <xf numFmtId="178" fontId="15" fillId="4" borderId="49" xfId="0" applyNumberFormat="1" applyFont="1" applyFill="1" applyBorder="1" applyAlignment="1">
      <alignment vertical="center"/>
    </xf>
    <xf numFmtId="178" fontId="15" fillId="4" borderId="44" xfId="0" applyNumberFormat="1" applyFont="1" applyFill="1" applyBorder="1" applyAlignment="1">
      <alignment vertical="center"/>
    </xf>
    <xf numFmtId="178" fontId="15" fillId="4" borderId="56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38" fontId="15" fillId="4" borderId="6" xfId="0" applyNumberFormat="1" applyFont="1" applyFill="1" applyBorder="1" applyAlignment="1">
      <alignment vertical="center"/>
    </xf>
    <xf numFmtId="178" fontId="15" fillId="4" borderId="8" xfId="0" applyNumberFormat="1" applyFont="1" applyFill="1" applyBorder="1" applyAlignment="1">
      <alignment vertical="center"/>
    </xf>
    <xf numFmtId="178" fontId="15" fillId="4" borderId="9" xfId="0" applyNumberFormat="1" applyFont="1" applyFill="1" applyBorder="1" applyAlignment="1">
      <alignment vertical="center"/>
    </xf>
    <xf numFmtId="178" fontId="15" fillId="4" borderId="50" xfId="0" applyNumberFormat="1" applyFont="1" applyFill="1" applyBorder="1" applyAlignment="1">
      <alignment vertical="center"/>
    </xf>
    <xf numFmtId="178" fontId="15" fillId="4" borderId="45" xfId="0" applyNumberFormat="1" applyFont="1" applyFill="1" applyBorder="1" applyAlignment="1">
      <alignment vertical="center"/>
    </xf>
    <xf numFmtId="178" fontId="15" fillId="4" borderId="57" xfId="0" applyNumberFormat="1" applyFont="1" applyFill="1" applyBorder="1" applyAlignment="1">
      <alignment vertical="center"/>
    </xf>
    <xf numFmtId="179" fontId="15" fillId="4" borderId="5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9" fontId="15" fillId="0" borderId="0" xfId="3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9" fontId="16" fillId="0" borderId="0" xfId="3" applyFont="1" applyFill="1" applyAlignment="1">
      <alignment horizontal="center" vertical="center"/>
    </xf>
    <xf numFmtId="38" fontId="14" fillId="0" borderId="27" xfId="1" applyFont="1" applyFill="1" applyBorder="1" applyAlignment="1">
      <alignment horizontal="center" vertical="center" shrinkToFit="1"/>
    </xf>
    <xf numFmtId="0" fontId="25" fillId="0" borderId="0" xfId="0" applyFont="1"/>
    <xf numFmtId="0" fontId="11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3" borderId="4" xfId="0" applyFont="1" applyFill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center" vertical="center" shrinkToFit="1"/>
    </xf>
    <xf numFmtId="0" fontId="14" fillId="3" borderId="13" xfId="0" applyFont="1" applyFill="1" applyBorder="1" applyAlignment="1" applyProtection="1">
      <alignment vertical="center" shrinkToFit="1"/>
      <protection locked="0"/>
    </xf>
    <xf numFmtId="0" fontId="14" fillId="3" borderId="14" xfId="0" applyFont="1" applyFill="1" applyBorder="1" applyAlignment="1" applyProtection="1">
      <alignment vertical="center" shrinkToFit="1"/>
      <protection locked="0"/>
    </xf>
    <xf numFmtId="0" fontId="14" fillId="4" borderId="14" xfId="0" applyFont="1" applyFill="1" applyBorder="1" applyAlignment="1">
      <alignment vertical="center" shrinkToFit="1"/>
    </xf>
    <xf numFmtId="176" fontId="14" fillId="3" borderId="14" xfId="3" applyNumberFormat="1" applyFont="1" applyFill="1" applyBorder="1" applyAlignment="1" applyProtection="1">
      <alignment vertical="center" shrinkToFit="1"/>
      <protection locked="0"/>
    </xf>
    <xf numFmtId="0" fontId="14" fillId="3" borderId="10" xfId="0" applyFont="1" applyFill="1" applyBorder="1" applyAlignment="1" applyProtection="1">
      <alignment vertical="center" shrinkToFit="1"/>
      <protection locked="0"/>
    </xf>
    <xf numFmtId="2" fontId="14" fillId="3" borderId="10" xfId="0" applyNumberFormat="1" applyFont="1" applyFill="1" applyBorder="1" applyAlignment="1" applyProtection="1">
      <alignment vertical="center" shrinkToFit="1"/>
      <protection locked="0"/>
    </xf>
    <xf numFmtId="180" fontId="14" fillId="3" borderId="13" xfId="0" applyNumberFormat="1" applyFont="1" applyFill="1" applyBorder="1" applyAlignment="1" applyProtection="1">
      <alignment vertical="center" shrinkToFit="1"/>
      <protection locked="0"/>
    </xf>
    <xf numFmtId="38" fontId="14" fillId="4" borderId="14" xfId="1" applyFont="1" applyFill="1" applyBorder="1" applyAlignment="1" applyProtection="1">
      <alignment vertical="center" shrinkToFit="1"/>
    </xf>
    <xf numFmtId="38" fontId="14" fillId="4" borderId="14" xfId="1" applyFont="1" applyFill="1" applyBorder="1" applyAlignment="1">
      <alignment vertical="center" shrinkToFit="1"/>
    </xf>
    <xf numFmtId="38" fontId="14" fillId="4" borderId="13" xfId="1" applyFont="1" applyFill="1" applyBorder="1" applyAlignment="1">
      <alignment vertical="center" shrinkToFit="1"/>
    </xf>
    <xf numFmtId="0" fontId="14" fillId="0" borderId="11" xfId="0" applyFont="1" applyBorder="1" applyAlignment="1">
      <alignment horizontal="center" vertical="center"/>
    </xf>
    <xf numFmtId="0" fontId="14" fillId="3" borderId="5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horizontal="center" vertical="center" shrinkToFit="1"/>
    </xf>
    <xf numFmtId="0" fontId="14" fillId="3" borderId="5" xfId="0" applyFont="1" applyFill="1" applyBorder="1" applyAlignment="1" applyProtection="1">
      <alignment vertical="center" shrinkToFit="1"/>
      <protection locked="0"/>
    </xf>
    <xf numFmtId="0" fontId="14" fillId="3" borderId="11" xfId="0" applyFont="1" applyFill="1" applyBorder="1" applyAlignment="1" applyProtection="1">
      <alignment vertical="center" shrinkToFit="1"/>
      <protection locked="0"/>
    </xf>
    <xf numFmtId="180" fontId="14" fillId="3" borderId="5" xfId="0" applyNumberFormat="1" applyFont="1" applyFill="1" applyBorder="1" applyAlignment="1" applyProtection="1">
      <alignment vertical="center" shrinkToFit="1"/>
      <protection locked="0"/>
    </xf>
    <xf numFmtId="0" fontId="14" fillId="0" borderId="16" xfId="0" applyFont="1" applyBorder="1" applyAlignment="1">
      <alignment horizontal="center" vertical="center"/>
    </xf>
    <xf numFmtId="0" fontId="14" fillId="3" borderId="16" xfId="0" applyFont="1" applyFill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 applyProtection="1">
      <alignment vertical="center"/>
      <protection locked="0"/>
    </xf>
    <xf numFmtId="0" fontId="14" fillId="0" borderId="31" xfId="0" applyFont="1" applyBorder="1" applyAlignment="1">
      <alignment horizontal="center" vertical="center"/>
    </xf>
    <xf numFmtId="0" fontId="14" fillId="3" borderId="26" xfId="0" applyFont="1" applyFill="1" applyBorder="1" applyAlignment="1" applyProtection="1">
      <alignment vertical="center"/>
      <protection locked="0"/>
    </xf>
    <xf numFmtId="0" fontId="14" fillId="0" borderId="12" xfId="0" applyFont="1" applyBorder="1" applyAlignment="1">
      <alignment horizontal="center" vertical="center" shrinkToFit="1"/>
    </xf>
    <xf numFmtId="0" fontId="14" fillId="3" borderId="21" xfId="0" applyFont="1" applyFill="1" applyBorder="1" applyAlignment="1" applyProtection="1">
      <alignment vertical="center" shrinkToFit="1"/>
      <protection locked="0"/>
    </xf>
    <xf numFmtId="176" fontId="14" fillId="3" borderId="21" xfId="3" applyNumberFormat="1" applyFont="1" applyFill="1" applyBorder="1" applyAlignment="1" applyProtection="1">
      <alignment vertical="center" shrinkToFit="1"/>
      <protection locked="0"/>
    </xf>
    <xf numFmtId="0" fontId="14" fillId="3" borderId="36" xfId="0" applyFont="1" applyFill="1" applyBorder="1" applyAlignment="1" applyProtection="1">
      <alignment vertical="center" shrinkToFit="1"/>
      <protection locked="0"/>
    </xf>
    <xf numFmtId="180" fontId="14" fillId="3" borderId="6" xfId="0" applyNumberFormat="1" applyFont="1" applyFill="1" applyBorder="1" applyAlignment="1" applyProtection="1">
      <alignment vertical="center" shrinkToFit="1"/>
      <protection locked="0"/>
    </xf>
    <xf numFmtId="180" fontId="14" fillId="3" borderId="36" xfId="0" applyNumberFormat="1" applyFont="1" applyFill="1" applyBorder="1" applyAlignment="1" applyProtection="1">
      <alignment vertical="center" shrinkToFit="1"/>
      <protection locked="0"/>
    </xf>
    <xf numFmtId="38" fontId="14" fillId="4" borderId="21" xfId="1" applyFont="1" applyFill="1" applyBorder="1" applyAlignment="1" applyProtection="1">
      <alignment vertical="center" shrinkToFit="1"/>
    </xf>
    <xf numFmtId="38" fontId="14" fillId="4" borderId="21" xfId="1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shrinkToFit="1"/>
    </xf>
    <xf numFmtId="0" fontId="28" fillId="6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9" fontId="16" fillId="0" borderId="0" xfId="3" applyFont="1" applyFill="1" applyBorder="1" applyAlignment="1">
      <alignment vertical="center" shrinkToFit="1"/>
    </xf>
    <xf numFmtId="0" fontId="16" fillId="0" borderId="0" xfId="0" applyFont="1" applyAlignment="1">
      <alignment vertical="center"/>
    </xf>
    <xf numFmtId="38" fontId="14" fillId="8" borderId="26" xfId="1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/>
    </xf>
    <xf numFmtId="38" fontId="15" fillId="4" borderId="13" xfId="0" applyNumberFormat="1" applyFont="1" applyFill="1" applyBorder="1" applyAlignment="1">
      <alignment vertical="center"/>
    </xf>
    <xf numFmtId="178" fontId="15" fillId="4" borderId="15" xfId="0" applyNumberFormat="1" applyFont="1" applyFill="1" applyBorder="1" applyAlignment="1">
      <alignment vertical="center"/>
    </xf>
    <xf numFmtId="178" fontId="15" fillId="4" borderId="2" xfId="0" applyNumberFormat="1" applyFont="1" applyFill="1" applyBorder="1" applyAlignment="1">
      <alignment vertical="center"/>
    </xf>
    <xf numFmtId="178" fontId="15" fillId="4" borderId="58" xfId="0" applyNumberFormat="1" applyFont="1" applyFill="1" applyBorder="1" applyAlignment="1">
      <alignment vertical="center"/>
    </xf>
    <xf numFmtId="178" fontId="15" fillId="4" borderId="59" xfId="0" applyNumberFormat="1" applyFont="1" applyFill="1" applyBorder="1" applyAlignment="1">
      <alignment vertical="center"/>
    </xf>
    <xf numFmtId="178" fontId="15" fillId="4" borderId="60" xfId="0" applyNumberFormat="1" applyFont="1" applyFill="1" applyBorder="1" applyAlignment="1">
      <alignment vertical="center"/>
    </xf>
    <xf numFmtId="178" fontId="14" fillId="0" borderId="26" xfId="1" applyNumberFormat="1" applyFont="1" applyFill="1" applyBorder="1" applyAlignment="1">
      <alignment horizontal="center" vertical="center" shrinkToFit="1"/>
    </xf>
    <xf numFmtId="38" fontId="14" fillId="0" borderId="26" xfId="1" applyFont="1" applyFill="1" applyBorder="1" applyAlignment="1">
      <alignment horizontal="center" vertical="center" shrinkToFit="1"/>
    </xf>
    <xf numFmtId="38" fontId="14" fillId="9" borderId="26" xfId="1" applyFont="1" applyFill="1" applyBorder="1" applyAlignment="1">
      <alignment horizontal="center" vertical="center" shrinkToFit="1"/>
    </xf>
    <xf numFmtId="180" fontId="14" fillId="4" borderId="13" xfId="1" applyNumberFormat="1" applyFont="1" applyFill="1" applyBorder="1" applyAlignment="1" applyProtection="1">
      <alignment vertical="center" shrinkToFit="1"/>
    </xf>
    <xf numFmtId="180" fontId="14" fillId="4" borderId="13" xfId="0" applyNumberFormat="1" applyFont="1" applyFill="1" applyBorder="1" applyAlignment="1">
      <alignment vertical="center" shrinkToFit="1"/>
    </xf>
    <xf numFmtId="180" fontId="14" fillId="4" borderId="5" xfId="1" applyNumberFormat="1" applyFont="1" applyFill="1" applyBorder="1" applyAlignment="1" applyProtection="1">
      <alignment vertical="center" shrinkToFit="1"/>
    </xf>
    <xf numFmtId="180" fontId="14" fillId="4" borderId="5" xfId="0" applyNumberFormat="1" applyFont="1" applyFill="1" applyBorder="1" applyAlignment="1">
      <alignment vertical="center" shrinkToFit="1"/>
    </xf>
    <xf numFmtId="180" fontId="14" fillId="4" borderId="6" xfId="1" applyNumberFormat="1" applyFont="1" applyFill="1" applyBorder="1" applyAlignment="1" applyProtection="1">
      <alignment vertical="center" shrinkToFit="1"/>
    </xf>
    <xf numFmtId="180" fontId="14" fillId="4" borderId="6" xfId="0" applyNumberFormat="1" applyFont="1" applyFill="1" applyBorder="1" applyAlignment="1">
      <alignment vertical="center" shrinkToFit="1"/>
    </xf>
    <xf numFmtId="38" fontId="14" fillId="4" borderId="36" xfId="1" applyFont="1" applyFill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38" fontId="8" fillId="4" borderId="36" xfId="1" applyFont="1" applyFill="1" applyBorder="1" applyAlignment="1">
      <alignment vertical="center"/>
    </xf>
    <xf numFmtId="0" fontId="5" fillId="0" borderId="36" xfId="0" applyFont="1" applyBorder="1" applyAlignment="1">
      <alignment vertical="center" shrinkToFit="1"/>
    </xf>
    <xf numFmtId="0" fontId="14" fillId="0" borderId="3" xfId="0" applyFont="1" applyBorder="1" applyAlignment="1">
      <alignment vertical="center"/>
    </xf>
    <xf numFmtId="181" fontId="8" fillId="4" borderId="3" xfId="1" applyNumberFormat="1" applyFont="1" applyFill="1" applyBorder="1" applyAlignment="1">
      <alignment vertical="center"/>
    </xf>
    <xf numFmtId="181" fontId="14" fillId="4" borderId="3" xfId="1" applyNumberFormat="1" applyFont="1" applyFill="1" applyBorder="1" applyAlignment="1">
      <alignment vertical="center" shrinkToFit="1"/>
    </xf>
    <xf numFmtId="0" fontId="14" fillId="4" borderId="21" xfId="0" applyFont="1" applyFill="1" applyBorder="1" applyAlignment="1">
      <alignment vertical="center" shrinkToFit="1"/>
    </xf>
    <xf numFmtId="0" fontId="14" fillId="3" borderId="63" xfId="0" applyFont="1" applyFill="1" applyBorder="1" applyAlignment="1" applyProtection="1">
      <alignment vertical="center" shrinkToFit="1"/>
      <protection locked="0"/>
    </xf>
    <xf numFmtId="2" fontId="14" fillId="3" borderId="63" xfId="0" applyNumberFormat="1" applyFont="1" applyFill="1" applyBorder="1" applyAlignment="1" applyProtection="1">
      <alignment vertical="center" shrinkToFit="1"/>
      <protection locked="0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9" fontId="16" fillId="0" borderId="0" xfId="3" applyFont="1" applyFill="1" applyAlignment="1">
      <alignment vertical="center"/>
    </xf>
    <xf numFmtId="0" fontId="14" fillId="0" borderId="0" xfId="0" applyFont="1" applyAlignment="1">
      <alignment vertical="center" shrinkToFit="1"/>
    </xf>
    <xf numFmtId="0" fontId="26" fillId="0" borderId="0" xfId="0" applyFont="1" applyAlignment="1">
      <alignment vertical="center"/>
    </xf>
    <xf numFmtId="9" fontId="15" fillId="0" borderId="0" xfId="3" applyFont="1" applyAlignment="1">
      <alignment vertical="center"/>
    </xf>
    <xf numFmtId="0" fontId="15" fillId="6" borderId="0" xfId="0" applyFont="1" applyFill="1" applyAlignment="1">
      <alignment vertical="center"/>
    </xf>
    <xf numFmtId="0" fontId="14" fillId="6" borderId="0" xfId="0" applyFont="1" applyFill="1" applyAlignment="1">
      <alignment vertical="center" shrinkToFit="1"/>
    </xf>
    <xf numFmtId="38" fontId="14" fillId="6" borderId="0" xfId="1" applyFont="1" applyFill="1" applyBorder="1" applyAlignment="1">
      <alignment vertical="center" shrinkToFit="1"/>
    </xf>
    <xf numFmtId="177" fontId="14" fillId="6" borderId="0" xfId="1" applyNumberFormat="1" applyFont="1" applyFill="1" applyBorder="1" applyAlignment="1">
      <alignment vertical="center" shrinkToFit="1"/>
    </xf>
    <xf numFmtId="176" fontId="23" fillId="6" borderId="0" xfId="0" applyNumberFormat="1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33" xfId="0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9" xfId="0" applyFont="1" applyFill="1" applyBorder="1" applyAlignment="1">
      <alignment vertical="center" shrinkToFit="1"/>
    </xf>
    <xf numFmtId="38" fontId="12" fillId="7" borderId="24" xfId="1" applyFont="1" applyFill="1" applyBorder="1" applyAlignment="1">
      <alignment vertical="center" shrinkToFit="1"/>
    </xf>
    <xf numFmtId="9" fontId="12" fillId="7" borderId="24" xfId="3" applyFont="1" applyFill="1" applyBorder="1" applyAlignment="1">
      <alignment vertical="center" shrinkToFit="1"/>
    </xf>
    <xf numFmtId="38" fontId="12" fillId="7" borderId="24" xfId="1" applyFont="1" applyFill="1" applyBorder="1" applyAlignment="1">
      <alignment horizontal="center" vertical="center" shrinkToFit="1"/>
    </xf>
    <xf numFmtId="38" fontId="12" fillId="7" borderId="29" xfId="1" applyFont="1" applyFill="1" applyBorder="1" applyAlignment="1">
      <alignment vertical="center" shrinkToFit="1"/>
    </xf>
    <xf numFmtId="38" fontId="12" fillId="7" borderId="30" xfId="1" applyFont="1" applyFill="1" applyBorder="1" applyAlignment="1">
      <alignment vertical="center" shrinkToFit="1"/>
    </xf>
    <xf numFmtId="180" fontId="12" fillId="7" borderId="29" xfId="1" applyNumberFormat="1" applyFont="1" applyFill="1" applyBorder="1" applyAlignment="1" applyProtection="1">
      <alignment vertical="center" shrinkToFit="1"/>
      <protection locked="0"/>
    </xf>
    <xf numFmtId="180" fontId="12" fillId="7" borderId="29" xfId="1" applyNumberFormat="1" applyFont="1" applyFill="1" applyBorder="1" applyAlignment="1">
      <alignment vertical="center" shrinkToFit="1"/>
    </xf>
    <xf numFmtId="0" fontId="31" fillId="7" borderId="4" xfId="0" applyFont="1" applyFill="1" applyBorder="1" applyAlignment="1">
      <alignment vertical="center"/>
    </xf>
    <xf numFmtId="38" fontId="31" fillId="7" borderId="4" xfId="0" applyNumberFormat="1" applyFont="1" applyFill="1" applyBorder="1" applyAlignment="1">
      <alignment vertical="center"/>
    </xf>
    <xf numFmtId="178" fontId="31" fillId="7" borderId="46" xfId="0" applyNumberFormat="1" applyFont="1" applyFill="1" applyBorder="1" applyAlignment="1">
      <alignment vertical="center"/>
    </xf>
    <xf numFmtId="178" fontId="31" fillId="7" borderId="47" xfId="0" applyNumberFormat="1" applyFont="1" applyFill="1" applyBorder="1" applyAlignment="1">
      <alignment vertical="center"/>
    </xf>
    <xf numFmtId="178" fontId="31" fillId="7" borderId="48" xfId="0" applyNumberFormat="1" applyFont="1" applyFill="1" applyBorder="1" applyAlignment="1">
      <alignment vertical="center"/>
    </xf>
    <xf numFmtId="178" fontId="31" fillId="7" borderId="43" xfId="0" applyNumberFormat="1" applyFont="1" applyFill="1" applyBorder="1" applyAlignment="1">
      <alignment vertical="center"/>
    </xf>
    <xf numFmtId="178" fontId="31" fillId="7" borderId="55" xfId="0" applyNumberFormat="1" applyFont="1" applyFill="1" applyBorder="1" applyAlignment="1">
      <alignment vertical="center"/>
    </xf>
    <xf numFmtId="40" fontId="12" fillId="7" borderId="29" xfId="1" applyNumberFormat="1" applyFont="1" applyFill="1" applyBorder="1" applyAlignment="1" applyProtection="1">
      <alignment vertical="center" shrinkToFit="1"/>
    </xf>
    <xf numFmtId="40" fontId="14" fillId="4" borderId="13" xfId="1" applyNumberFormat="1" applyFont="1" applyFill="1" applyBorder="1" applyAlignment="1" applyProtection="1">
      <alignment vertical="center" shrinkToFit="1"/>
    </xf>
    <xf numFmtId="40" fontId="14" fillId="4" borderId="5" xfId="1" applyNumberFormat="1" applyFont="1" applyFill="1" applyBorder="1" applyAlignment="1" applyProtection="1">
      <alignment vertical="center" shrinkToFit="1"/>
    </xf>
    <xf numFmtId="40" fontId="14" fillId="4" borderId="6" xfId="1" applyNumberFormat="1" applyFont="1" applyFill="1" applyBorder="1" applyAlignment="1" applyProtection="1">
      <alignment vertical="center" shrinkToFit="1"/>
    </xf>
    <xf numFmtId="40" fontId="12" fillId="7" borderId="29" xfId="1" applyNumberFormat="1" applyFont="1" applyFill="1" applyBorder="1" applyAlignment="1">
      <alignment vertical="center" shrinkToFit="1"/>
    </xf>
    <xf numFmtId="40" fontId="14" fillId="4" borderId="13" xfId="1" applyNumberFormat="1" applyFont="1" applyFill="1" applyBorder="1" applyAlignment="1">
      <alignment vertical="center" shrinkToFit="1"/>
    </xf>
    <xf numFmtId="40" fontId="14" fillId="4" borderId="5" xfId="1" applyNumberFormat="1" applyFont="1" applyFill="1" applyBorder="1" applyAlignment="1">
      <alignment vertical="center" shrinkToFit="1"/>
    </xf>
    <xf numFmtId="40" fontId="14" fillId="4" borderId="6" xfId="1" applyNumberFormat="1" applyFont="1" applyFill="1" applyBorder="1" applyAlignment="1">
      <alignment vertical="center" shrinkToFit="1"/>
    </xf>
    <xf numFmtId="40" fontId="6" fillId="4" borderId="28" xfId="1" applyNumberFormat="1" applyFont="1" applyFill="1" applyBorder="1" applyAlignment="1">
      <alignment vertical="center"/>
    </xf>
    <xf numFmtId="40" fontId="5" fillId="4" borderId="62" xfId="1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38" fontId="14" fillId="8" borderId="19" xfId="1" applyFont="1" applyFill="1" applyBorder="1" applyAlignment="1">
      <alignment horizontal="center" vertical="center" wrapText="1" shrinkToFit="1"/>
    </xf>
    <xf numFmtId="38" fontId="14" fillId="8" borderId="27" xfId="1" applyFont="1" applyFill="1" applyBorder="1" applyAlignment="1">
      <alignment horizontal="center" vertical="center" wrapText="1" shrinkToFit="1"/>
    </xf>
    <xf numFmtId="38" fontId="14" fillId="8" borderId="20" xfId="1" applyFont="1" applyFill="1" applyBorder="1" applyAlignment="1">
      <alignment horizontal="center" vertical="center" wrapText="1" shrinkToFit="1"/>
    </xf>
    <xf numFmtId="0" fontId="14" fillId="8" borderId="18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4" fillId="8" borderId="32" xfId="0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 shrinkToFit="1"/>
    </xf>
    <xf numFmtId="38" fontId="14" fillId="0" borderId="27" xfId="1" applyFont="1" applyFill="1" applyBorder="1" applyAlignment="1">
      <alignment horizontal="center" vertical="center" shrinkToFit="1"/>
    </xf>
    <xf numFmtId="38" fontId="14" fillId="0" borderId="19" xfId="1" applyFont="1" applyFill="1" applyBorder="1" applyAlignment="1">
      <alignment horizontal="center" vertical="center" wrapText="1" shrinkToFit="1"/>
    </xf>
    <xf numFmtId="38" fontId="14" fillId="0" borderId="27" xfId="1" applyFont="1" applyFill="1" applyBorder="1" applyAlignment="1">
      <alignment horizontal="center" vertical="center" wrapText="1" shrinkToFit="1"/>
    </xf>
    <xf numFmtId="178" fontId="14" fillId="0" borderId="19" xfId="1" applyNumberFormat="1" applyFont="1" applyFill="1" applyBorder="1" applyAlignment="1">
      <alignment horizontal="center" vertical="center" shrinkToFit="1"/>
    </xf>
    <xf numFmtId="178" fontId="14" fillId="0" borderId="14" xfId="1" applyNumberFormat="1" applyFont="1" applyFill="1" applyBorder="1" applyAlignment="1">
      <alignment horizontal="center" vertical="center" shrinkToFit="1"/>
    </xf>
    <xf numFmtId="178" fontId="14" fillId="0" borderId="23" xfId="1" applyNumberFormat="1" applyFont="1" applyFill="1" applyBorder="1" applyAlignment="1">
      <alignment horizontal="center" vertical="center" shrinkToFit="1"/>
    </xf>
    <xf numFmtId="38" fontId="14" fillId="8" borderId="19" xfId="1" applyFont="1" applyFill="1" applyBorder="1" applyAlignment="1">
      <alignment horizontal="center" vertical="center" shrinkToFit="1"/>
    </xf>
    <xf numFmtId="38" fontId="14" fillId="8" borderId="13" xfId="1" applyFont="1" applyFill="1" applyBorder="1" applyAlignment="1">
      <alignment horizontal="center" vertical="center" shrinkToFit="1"/>
    </xf>
    <xf numFmtId="38" fontId="14" fillId="0" borderId="22" xfId="1" applyFont="1" applyFill="1" applyBorder="1" applyAlignment="1">
      <alignment horizontal="center" vertical="center" shrinkToFit="1"/>
    </xf>
    <xf numFmtId="38" fontId="14" fillId="0" borderId="25" xfId="1" applyFont="1" applyFill="1" applyBorder="1" applyAlignment="1">
      <alignment horizontal="center" vertical="center" shrinkToFit="1"/>
    </xf>
    <xf numFmtId="38" fontId="14" fillId="0" borderId="14" xfId="1" applyFont="1" applyFill="1" applyBorder="1" applyAlignment="1">
      <alignment horizontal="center" vertical="center" shrinkToFit="1"/>
    </xf>
    <xf numFmtId="38" fontId="14" fillId="0" borderId="23" xfId="1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38" fontId="14" fillId="0" borderId="20" xfId="1" applyFont="1" applyFill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38" fontId="14" fillId="9" borderId="19" xfId="1" applyFont="1" applyFill="1" applyBorder="1" applyAlignment="1">
      <alignment horizontal="center" vertical="center" shrinkToFit="1"/>
    </xf>
    <xf numFmtId="38" fontId="14" fillId="9" borderId="13" xfId="1" applyFont="1" applyFill="1" applyBorder="1" applyAlignment="1">
      <alignment horizontal="center" vertical="center" shrinkToFit="1"/>
    </xf>
    <xf numFmtId="38" fontId="14" fillId="9" borderId="19" xfId="1" applyFont="1" applyFill="1" applyBorder="1" applyAlignment="1">
      <alignment horizontal="center" vertical="center" wrapText="1" shrinkToFit="1"/>
    </xf>
    <xf numFmtId="38" fontId="14" fillId="9" borderId="27" xfId="1" applyFont="1" applyFill="1" applyBorder="1" applyAlignment="1">
      <alignment horizontal="center" vertical="center" wrapText="1" shrinkToFit="1"/>
    </xf>
    <xf numFmtId="38" fontId="14" fillId="9" borderId="20" xfId="1" applyFont="1" applyFill="1" applyBorder="1" applyAlignment="1">
      <alignment horizontal="center" vertical="center" wrapText="1" shrinkToFit="1"/>
    </xf>
    <xf numFmtId="9" fontId="14" fillId="0" borderId="19" xfId="3" applyFont="1" applyFill="1" applyBorder="1" applyAlignment="1">
      <alignment horizontal="center" vertical="center" wrapText="1" shrinkToFit="1"/>
    </xf>
    <xf numFmtId="9" fontId="14" fillId="0" borderId="27" xfId="3" applyFont="1" applyFill="1" applyBorder="1" applyAlignment="1">
      <alignment horizontal="center" vertical="center" wrapText="1" shrinkToFit="1"/>
    </xf>
    <xf numFmtId="9" fontId="14" fillId="0" borderId="27" xfId="3" applyFont="1" applyFill="1" applyBorder="1" applyAlignment="1">
      <alignment horizontal="center" vertical="center" shrinkToFit="1"/>
    </xf>
    <xf numFmtId="0" fontId="14" fillId="9" borderId="37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 shrinkToFit="1"/>
    </xf>
    <xf numFmtId="178" fontId="14" fillId="0" borderId="22" xfId="1" applyNumberFormat="1" applyFont="1" applyFill="1" applyBorder="1" applyAlignment="1">
      <alignment horizontal="center" vertical="center" shrinkToFit="1"/>
    </xf>
    <xf numFmtId="178" fontId="14" fillId="0" borderId="25" xfId="1" applyNumberFormat="1" applyFont="1" applyFill="1" applyBorder="1" applyAlignment="1">
      <alignment horizontal="center" vertical="center" shrinkToFit="1"/>
    </xf>
    <xf numFmtId="178" fontId="16" fillId="2" borderId="32" xfId="0" applyNumberFormat="1" applyFont="1" applyFill="1" applyBorder="1" applyAlignment="1">
      <alignment horizontal="center" vertical="center"/>
    </xf>
    <xf numFmtId="178" fontId="16" fillId="2" borderId="3" xfId="0" applyNumberFormat="1" applyFont="1" applyFill="1" applyBorder="1" applyAlignment="1">
      <alignment horizontal="center" vertical="center"/>
    </xf>
    <xf numFmtId="178" fontId="16" fillId="2" borderId="18" xfId="0" applyNumberFormat="1" applyFont="1" applyFill="1" applyBorder="1" applyAlignment="1">
      <alignment horizontal="center" vertical="center"/>
    </xf>
    <xf numFmtId="178" fontId="17" fillId="2" borderId="40" xfId="0" applyNumberFormat="1" applyFont="1" applyFill="1" applyBorder="1" applyAlignment="1">
      <alignment horizontal="center" vertical="center" wrapText="1"/>
    </xf>
    <xf numFmtId="178" fontId="17" fillId="2" borderId="41" xfId="0" applyNumberFormat="1" applyFont="1" applyFill="1" applyBorder="1" applyAlignment="1">
      <alignment horizontal="center" vertical="center" wrapText="1"/>
    </xf>
    <xf numFmtId="178" fontId="17" fillId="2" borderId="42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78" fontId="17" fillId="5" borderId="18" xfId="0" applyNumberFormat="1" applyFont="1" applyFill="1" applyBorder="1" applyAlignment="1">
      <alignment horizontal="center" vertical="center"/>
    </xf>
    <xf numFmtId="178" fontId="17" fillId="5" borderId="37" xfId="0" applyNumberFormat="1" applyFont="1" applyFill="1" applyBorder="1" applyAlignment="1">
      <alignment horizontal="center" vertical="center"/>
    </xf>
    <xf numFmtId="178" fontId="17" fillId="5" borderId="40" xfId="0" applyNumberFormat="1" applyFont="1" applyFill="1" applyBorder="1" applyAlignment="1">
      <alignment horizontal="center" vertical="center" wrapText="1"/>
    </xf>
    <xf numFmtId="178" fontId="17" fillId="5" borderId="41" xfId="0" applyNumberFormat="1" applyFont="1" applyFill="1" applyBorder="1" applyAlignment="1">
      <alignment horizontal="center" vertical="center" wrapText="1"/>
    </xf>
    <xf numFmtId="178" fontId="17" fillId="5" borderId="42" xfId="0" applyNumberFormat="1" applyFont="1" applyFill="1" applyBorder="1" applyAlignment="1">
      <alignment horizontal="center" vertical="center" wrapText="1"/>
    </xf>
    <xf numFmtId="38" fontId="6" fillId="4" borderId="3" xfId="1" applyFont="1" applyFill="1" applyBorder="1" applyAlignment="1">
      <alignment vertical="center"/>
    </xf>
    <xf numFmtId="38" fontId="5" fillId="4" borderId="36" xfId="1" applyFont="1" applyFill="1" applyBorder="1" applyAlignment="1">
      <alignment vertical="center"/>
    </xf>
    <xf numFmtId="38" fontId="14" fillId="4" borderId="5" xfId="1" applyFont="1" applyFill="1" applyBorder="1" applyAlignment="1">
      <alignment vertical="center" shrinkToFit="1"/>
    </xf>
    <xf numFmtId="38" fontId="14" fillId="4" borderId="6" xfId="1" applyFont="1" applyFill="1" applyBorder="1" applyAlignment="1">
      <alignment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ECFF-3EC2-41F9-AB7E-437153E48AAA}">
  <sheetPr>
    <pageSetUpPr fitToPage="1"/>
  </sheetPr>
  <dimension ref="A1:AK56"/>
  <sheetViews>
    <sheetView showGridLines="0" showZeros="0" tabSelected="1" view="pageBreakPreview" zoomScale="85" zoomScaleNormal="85" zoomScaleSheetLayoutView="85" workbookViewId="0"/>
  </sheetViews>
  <sheetFormatPr defaultColWidth="9" defaultRowHeight="17.7"/>
  <cols>
    <col min="1" max="1" width="3.140625" style="9" customWidth="1"/>
    <col min="2" max="4" width="9" style="9"/>
    <col min="5" max="5" width="3.046875" style="9" customWidth="1"/>
    <col min="6" max="6" width="5.234375" style="43" customWidth="1"/>
    <col min="7" max="7" width="13.37890625" style="43" customWidth="1"/>
    <col min="8" max="8" width="6.234375" style="9" customWidth="1"/>
    <col min="9" max="9" width="10.046875" style="9" customWidth="1"/>
    <col min="10" max="11" width="9.94921875" style="9" customWidth="1"/>
    <col min="12" max="12" width="9" style="9" customWidth="1"/>
    <col min="13" max="13" width="18.47265625" style="9" customWidth="1"/>
    <col min="14" max="14" width="6.37890625" style="9" customWidth="1"/>
    <col min="15" max="20" width="5.94921875" style="9" customWidth="1"/>
    <col min="21" max="22" width="6.140625" style="9" customWidth="1"/>
    <col min="23" max="25" width="8.5234375" style="9" customWidth="1"/>
    <col min="26" max="26" width="12.140625" style="131" customWidth="1"/>
    <col min="27" max="29" width="8.5234375" style="9" customWidth="1"/>
    <col min="30" max="30" width="12.140625" style="9" customWidth="1"/>
    <col min="31" max="32" width="13.37890625" style="9" customWidth="1"/>
    <col min="33" max="33" width="3.140625" style="9" customWidth="1"/>
    <col min="34" max="34" width="9" style="9" customWidth="1"/>
    <col min="35" max="35" width="26.234375" style="9" hidden="1" customWidth="1"/>
    <col min="36" max="36" width="9.234375" style="9" hidden="1" customWidth="1"/>
    <col min="37" max="37" width="63.6171875" style="9" hidden="1" customWidth="1"/>
    <col min="38" max="38" width="9" style="9" customWidth="1"/>
    <col min="39" max="16384" width="9" style="9"/>
  </cols>
  <sheetData>
    <row r="1" spans="1:37" ht="26.1">
      <c r="A1" s="5" t="s">
        <v>65</v>
      </c>
      <c r="B1" s="5"/>
      <c r="C1" s="5"/>
      <c r="D1" s="43"/>
      <c r="E1" s="4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4"/>
      <c r="AA1" s="5"/>
      <c r="AB1" s="5"/>
      <c r="AC1" s="5"/>
      <c r="AD1" s="5"/>
      <c r="AE1" s="5"/>
      <c r="AF1" s="5"/>
      <c r="AG1" s="143"/>
    </row>
    <row r="2" spans="1:37" s="95" customFormat="1" ht="18.3">
      <c r="A2" s="9"/>
      <c r="B2" s="45" t="s">
        <v>20</v>
      </c>
      <c r="C2" s="43"/>
      <c r="D2" s="46"/>
      <c r="E2" s="46"/>
      <c r="F2" s="47"/>
      <c r="G2" s="46"/>
      <c r="H2" s="47"/>
      <c r="I2" s="47"/>
      <c r="J2" s="47"/>
      <c r="K2" s="47"/>
      <c r="L2" s="47"/>
      <c r="M2" s="173" t="s">
        <v>67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  <c r="AA2" s="47"/>
      <c r="AB2" s="47"/>
      <c r="AC2" s="47"/>
      <c r="AD2" s="47"/>
      <c r="AE2" s="46"/>
      <c r="AF2" s="46"/>
    </row>
    <row r="3" spans="1:37" s="95" customFormat="1" ht="21.3">
      <c r="A3" s="9"/>
      <c r="B3" s="45" t="s">
        <v>37</v>
      </c>
      <c r="C3" s="43"/>
      <c r="D3" s="46"/>
      <c r="E3" s="46"/>
      <c r="F3" s="47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6"/>
      <c r="Y3" s="46"/>
      <c r="Z3" s="48"/>
      <c r="AA3" s="47"/>
      <c r="AB3" s="47"/>
      <c r="AC3" s="46"/>
      <c r="AD3" s="46"/>
      <c r="AE3" s="46"/>
      <c r="AF3" s="46"/>
    </row>
    <row r="4" spans="1:37" s="95" customFormat="1">
      <c r="B4" s="146" t="s">
        <v>60</v>
      </c>
      <c r="Z4" s="128"/>
    </row>
    <row r="5" spans="1:37" s="95" customFormat="1" ht="18" thickBot="1">
      <c r="Z5" s="94"/>
    </row>
    <row r="6" spans="1:37" ht="18" customHeight="1" thickBot="1">
      <c r="F6" s="177" t="s">
        <v>0</v>
      </c>
      <c r="G6" s="174" t="s">
        <v>21</v>
      </c>
      <c r="H6" s="188" t="s">
        <v>49</v>
      </c>
      <c r="I6" s="206" t="s">
        <v>24</v>
      </c>
      <c r="J6" s="207"/>
      <c r="K6" s="207"/>
      <c r="L6" s="208"/>
      <c r="M6" s="206" t="s">
        <v>45</v>
      </c>
      <c r="N6" s="207"/>
      <c r="O6" s="207"/>
      <c r="P6" s="207"/>
      <c r="Q6" s="207"/>
      <c r="R6" s="207"/>
      <c r="S6" s="207"/>
      <c r="T6" s="207"/>
      <c r="U6" s="207"/>
      <c r="V6" s="208"/>
      <c r="W6" s="183" t="s">
        <v>46</v>
      </c>
      <c r="X6" s="184"/>
      <c r="Y6" s="184"/>
      <c r="Z6" s="185"/>
      <c r="AA6" s="217" t="s">
        <v>47</v>
      </c>
      <c r="AB6" s="217"/>
      <c r="AC6" s="217"/>
      <c r="AD6" s="218"/>
      <c r="AE6" s="202" t="s">
        <v>68</v>
      </c>
      <c r="AF6" s="202" t="s">
        <v>62</v>
      </c>
      <c r="AG6" s="143"/>
    </row>
    <row r="7" spans="1:37" ht="18.75" customHeight="1">
      <c r="F7" s="178"/>
      <c r="G7" s="175"/>
      <c r="H7" s="189"/>
      <c r="I7" s="188" t="s">
        <v>50</v>
      </c>
      <c r="J7" s="188" t="s">
        <v>30</v>
      </c>
      <c r="K7" s="214" t="s">
        <v>48</v>
      </c>
      <c r="L7" s="188" t="s">
        <v>59</v>
      </c>
      <c r="M7" s="186" t="s">
        <v>51</v>
      </c>
      <c r="N7" s="188" t="s">
        <v>38</v>
      </c>
      <c r="O7" s="186" t="s">
        <v>39</v>
      </c>
      <c r="P7" s="186"/>
      <c r="Q7" s="220" t="s">
        <v>40</v>
      </c>
      <c r="R7" s="221"/>
      <c r="S7" s="190" t="s">
        <v>42</v>
      </c>
      <c r="T7" s="190"/>
      <c r="U7" s="195" t="s">
        <v>16</v>
      </c>
      <c r="V7" s="196"/>
      <c r="W7" s="193" t="s">
        <v>43</v>
      </c>
      <c r="X7" s="193"/>
      <c r="Y7" s="193"/>
      <c r="Z7" s="180" t="s">
        <v>61</v>
      </c>
      <c r="AA7" s="209" t="s">
        <v>43</v>
      </c>
      <c r="AB7" s="209"/>
      <c r="AC7" s="209"/>
      <c r="AD7" s="211" t="s">
        <v>61</v>
      </c>
      <c r="AE7" s="203"/>
      <c r="AF7" s="203"/>
      <c r="AG7" s="143"/>
    </row>
    <row r="8" spans="1:37" ht="18.75" customHeight="1">
      <c r="F8" s="178"/>
      <c r="G8" s="175"/>
      <c r="H8" s="189"/>
      <c r="I8" s="187"/>
      <c r="J8" s="189"/>
      <c r="K8" s="215"/>
      <c r="L8" s="189"/>
      <c r="M8" s="187"/>
      <c r="N8" s="189"/>
      <c r="O8" s="219" t="s">
        <v>22</v>
      </c>
      <c r="P8" s="219"/>
      <c r="Q8" s="191" t="s">
        <v>41</v>
      </c>
      <c r="R8" s="192"/>
      <c r="S8" s="191" t="s">
        <v>41</v>
      </c>
      <c r="T8" s="192"/>
      <c r="U8" s="197"/>
      <c r="V8" s="198"/>
      <c r="W8" s="194" t="s">
        <v>23</v>
      </c>
      <c r="X8" s="194"/>
      <c r="Y8" s="194"/>
      <c r="Z8" s="181"/>
      <c r="AA8" s="210" t="s">
        <v>23</v>
      </c>
      <c r="AB8" s="210"/>
      <c r="AC8" s="210"/>
      <c r="AD8" s="212"/>
      <c r="AE8" s="203"/>
      <c r="AF8" s="203"/>
      <c r="AG8" s="143"/>
    </row>
    <row r="9" spans="1:37" ht="21" thickBot="1">
      <c r="B9" s="50" t="s">
        <v>31</v>
      </c>
      <c r="C9" s="51"/>
      <c r="D9" s="51"/>
      <c r="F9" s="179"/>
      <c r="G9" s="176"/>
      <c r="H9" s="205"/>
      <c r="I9" s="187"/>
      <c r="J9" s="187"/>
      <c r="K9" s="216"/>
      <c r="L9" s="205"/>
      <c r="M9" s="187"/>
      <c r="N9" s="187"/>
      <c r="O9" s="49" t="s">
        <v>14</v>
      </c>
      <c r="P9" s="49" t="s">
        <v>15</v>
      </c>
      <c r="Q9" s="105" t="s">
        <v>14</v>
      </c>
      <c r="R9" s="105" t="s">
        <v>15</v>
      </c>
      <c r="S9" s="105" t="s">
        <v>14</v>
      </c>
      <c r="T9" s="105" t="s">
        <v>15</v>
      </c>
      <c r="U9" s="106" t="s">
        <v>14</v>
      </c>
      <c r="V9" s="106" t="s">
        <v>15</v>
      </c>
      <c r="W9" s="96" t="s">
        <v>14</v>
      </c>
      <c r="X9" s="96" t="s">
        <v>15</v>
      </c>
      <c r="Y9" s="96" t="s">
        <v>44</v>
      </c>
      <c r="Z9" s="182"/>
      <c r="AA9" s="107" t="s">
        <v>14</v>
      </c>
      <c r="AB9" s="107" t="s">
        <v>15</v>
      </c>
      <c r="AC9" s="107" t="s">
        <v>44</v>
      </c>
      <c r="AD9" s="213"/>
      <c r="AE9" s="204"/>
      <c r="AF9" s="204"/>
      <c r="AG9" s="143"/>
      <c r="AI9" s="145" t="s">
        <v>52</v>
      </c>
      <c r="AJ9" s="3"/>
      <c r="AK9" s="3"/>
    </row>
    <row r="10" spans="1:37" s="43" customFormat="1" ht="18.3" thickTop="1" thickBot="1">
      <c r="A10" s="9"/>
      <c r="B10" s="52" t="s">
        <v>32</v>
      </c>
      <c r="C10" s="53" t="s">
        <v>14</v>
      </c>
      <c r="D10" s="53" t="s">
        <v>15</v>
      </c>
      <c r="E10" s="9"/>
      <c r="F10" s="147" t="s">
        <v>17</v>
      </c>
      <c r="G10" s="148" t="s">
        <v>18</v>
      </c>
      <c r="H10" s="149">
        <v>10</v>
      </c>
      <c r="I10" s="149">
        <v>1000</v>
      </c>
      <c r="J10" s="149">
        <f>IFERROR(I10/H10,"")</f>
        <v>100</v>
      </c>
      <c r="K10" s="150">
        <v>0.6</v>
      </c>
      <c r="L10" s="151" t="str">
        <f>IF(OR(J10="",K10=""),"",IF(AND(J10&gt;=30,K10&gt;=0.4)=TRUE,"OK","NG"))</f>
        <v>OK</v>
      </c>
      <c r="M10" s="149" t="s">
        <v>19</v>
      </c>
      <c r="N10" s="152">
        <v>1</v>
      </c>
      <c r="O10" s="153">
        <v>5</v>
      </c>
      <c r="P10" s="152">
        <v>5</v>
      </c>
      <c r="Q10" s="154">
        <v>50</v>
      </c>
      <c r="R10" s="154">
        <v>56</v>
      </c>
      <c r="S10" s="154">
        <v>7.1428571428571432</v>
      </c>
      <c r="T10" s="154">
        <v>7.7777777777777777</v>
      </c>
      <c r="U10" s="155">
        <f>IFERROR(IF(S10&gt;0,Q10/S10,""),"")</f>
        <v>7</v>
      </c>
      <c r="V10" s="155">
        <f t="shared" ref="V10" si="0">IFERROR(IF(T10&gt;0,R10/T10,""),"")</f>
        <v>7.2</v>
      </c>
      <c r="W10" s="152">
        <f>IFERROR(年間負荷相当日数計算!P6*O10*S10,"")</f>
        <v>0</v>
      </c>
      <c r="X10" s="152">
        <f>IFERROR(年間負荷相当日数計算!AC6*P10*T10,"")</f>
        <v>0</v>
      </c>
      <c r="Y10" s="152">
        <f>IFERROR(W10+X10,"")</f>
        <v>0</v>
      </c>
      <c r="Z10" s="163">
        <f>IFERROR(Y10*$AJ$12/10^3,"")</f>
        <v>0</v>
      </c>
      <c r="AA10" s="152">
        <f>IFERROR(W10*(1-($K10*0.3)),"")</f>
        <v>0</v>
      </c>
      <c r="AB10" s="152">
        <f>IFERROR(X10*(1-($K10*0.4)),"")</f>
        <v>0</v>
      </c>
      <c r="AC10" s="152">
        <f>IFERROR(AA10+AB10,"")</f>
        <v>0</v>
      </c>
      <c r="AD10" s="167">
        <f>IFERROR(AC10*$AJ$12/10^3,"")</f>
        <v>0</v>
      </c>
      <c r="AE10" s="152" t="str">
        <f>IFERROR(IF(AND(Y10&gt;0,AC10&gt;0)=TRUE,Y10-AC10,""),"")</f>
        <v/>
      </c>
      <c r="AF10" s="167" t="str">
        <f>IFERROR(IF(AND(Z10&gt;0,AD10&gt;0)=TRUE,Z10-AD10,""),"")</f>
        <v/>
      </c>
      <c r="AG10" s="143"/>
      <c r="AH10" s="9"/>
      <c r="AI10" s="115" t="s">
        <v>53</v>
      </c>
      <c r="AJ10" s="116" t="s">
        <v>54</v>
      </c>
      <c r="AK10" s="116" t="s">
        <v>55</v>
      </c>
    </row>
    <row r="11" spans="1:37" s="43" customFormat="1" ht="18.3" thickTop="1" thickBot="1">
      <c r="A11" s="9"/>
      <c r="B11" s="54">
        <v>4</v>
      </c>
      <c r="C11" s="55"/>
      <c r="D11" s="55"/>
      <c r="E11" s="9"/>
      <c r="F11" s="56">
        <v>1</v>
      </c>
      <c r="G11" s="57"/>
      <c r="H11" s="58"/>
      <c r="I11" s="58"/>
      <c r="J11" s="59" t="str">
        <f t="shared" ref="J11:J25" si="1">IFERROR(I11/H11,"")</f>
        <v/>
      </c>
      <c r="K11" s="60"/>
      <c r="L11" s="126" t="str">
        <f t="shared" ref="L11:L25" si="2">IF(OR(J11="",K11=""),"",IF(AND(J11&gt;=30,K11&gt;=0.4)=TRUE,"OK","NG"))</f>
        <v/>
      </c>
      <c r="M11" s="58"/>
      <c r="N11" s="57"/>
      <c r="O11" s="61"/>
      <c r="P11" s="62"/>
      <c r="Q11" s="63"/>
      <c r="R11" s="63"/>
      <c r="S11" s="63"/>
      <c r="T11" s="63"/>
      <c r="U11" s="108" t="str">
        <f t="shared" ref="U11:U25" si="3">IFERROR(IF(S11&gt;0,Q11/S11,""),"")</f>
        <v/>
      </c>
      <c r="V11" s="109" t="str">
        <f t="shared" ref="V11:V25" si="4">IFERROR(IF(T11&gt;0,R11/T11,""),"")</f>
        <v/>
      </c>
      <c r="W11" s="66">
        <f>IFERROR(年間負荷相当日数計算!P7*O11*S11,"")</f>
        <v>0</v>
      </c>
      <c r="X11" s="66">
        <f>IFERROR(年間負荷相当日数計算!AC7*P11*T11,"")</f>
        <v>0</v>
      </c>
      <c r="Y11" s="64">
        <f t="shared" ref="Y11:Y25" si="5">IFERROR(W11+X11,"")</f>
        <v>0</v>
      </c>
      <c r="Z11" s="164">
        <f t="shared" ref="Z11:Z25" si="6">IFERROR(Y11*$AJ$12/10^3,"")</f>
        <v>0</v>
      </c>
      <c r="AA11" s="66">
        <f t="shared" ref="AA11:AA25" si="7">IFERROR(W11*(1-($K11*0.3)),"")</f>
        <v>0</v>
      </c>
      <c r="AB11" s="66">
        <f t="shared" ref="AB11:AB25" si="8">IFERROR(X11*(1-($K11*0.4)),"")</f>
        <v>0</v>
      </c>
      <c r="AC11" s="65">
        <f t="shared" ref="AC11:AC25" si="9">IFERROR(AA11+AB11,"")</f>
        <v>0</v>
      </c>
      <c r="AD11" s="168">
        <f t="shared" ref="AD11:AD25" si="10">IFERROR(AC11*$AJ$12/10^3,"")</f>
        <v>0</v>
      </c>
      <c r="AE11" s="66" t="str">
        <f t="shared" ref="AE11:AF25" si="11">IFERROR(IF(AND(Y11&gt;0,AC11&gt;0)=TRUE,Y11-AC11,""),"")</f>
        <v/>
      </c>
      <c r="AF11" s="168" t="str">
        <f t="shared" si="11"/>
        <v/>
      </c>
      <c r="AG11" s="143"/>
      <c r="AH11" s="9"/>
      <c r="AI11" s="117" t="s">
        <v>56</v>
      </c>
      <c r="AJ11" s="118">
        <v>15</v>
      </c>
      <c r="AK11" s="119" t="s">
        <v>57</v>
      </c>
    </row>
    <row r="12" spans="1:37" s="43" customFormat="1" ht="18" thickBot="1">
      <c r="A12" s="9"/>
      <c r="B12" s="67">
        <v>5</v>
      </c>
      <c r="C12" s="68"/>
      <c r="D12" s="68"/>
      <c r="E12" s="9"/>
      <c r="F12" s="69">
        <v>2</v>
      </c>
      <c r="G12" s="70"/>
      <c r="H12" s="58"/>
      <c r="I12" s="58"/>
      <c r="J12" s="59" t="str">
        <f t="shared" si="1"/>
        <v/>
      </c>
      <c r="K12" s="60"/>
      <c r="L12" s="126" t="str">
        <f t="shared" si="2"/>
        <v/>
      </c>
      <c r="M12" s="71"/>
      <c r="N12" s="57"/>
      <c r="O12" s="61"/>
      <c r="P12" s="62"/>
      <c r="Q12" s="72"/>
      <c r="R12" s="63"/>
      <c r="S12" s="72"/>
      <c r="T12" s="63"/>
      <c r="U12" s="110" t="str">
        <f t="shared" si="3"/>
        <v/>
      </c>
      <c r="V12" s="111" t="str">
        <f t="shared" si="4"/>
        <v/>
      </c>
      <c r="W12" s="66">
        <f>IFERROR(年間負荷相当日数計算!P8*O12*S12,"")</f>
        <v>0</v>
      </c>
      <c r="X12" s="66">
        <f>IFERROR(年間負荷相当日数計算!AC8*P12*T12,"")</f>
        <v>0</v>
      </c>
      <c r="Y12" s="64">
        <f t="shared" si="5"/>
        <v>0</v>
      </c>
      <c r="Z12" s="164">
        <f t="shared" si="6"/>
        <v>0</v>
      </c>
      <c r="AA12" s="66">
        <f t="shared" si="7"/>
        <v>0</v>
      </c>
      <c r="AB12" s="66">
        <f t="shared" si="8"/>
        <v>0</v>
      </c>
      <c r="AC12" s="65">
        <f t="shared" si="9"/>
        <v>0</v>
      </c>
      <c r="AD12" s="168">
        <f t="shared" si="10"/>
        <v>0</v>
      </c>
      <c r="AE12" s="66" t="str">
        <f t="shared" si="11"/>
        <v/>
      </c>
      <c r="AF12" s="168" t="str">
        <f t="shared" si="11"/>
        <v/>
      </c>
      <c r="AG12" s="143"/>
      <c r="AH12" s="9"/>
      <c r="AI12" s="120" t="s">
        <v>58</v>
      </c>
      <c r="AJ12" s="121">
        <v>0.42199999999999999</v>
      </c>
      <c r="AK12" s="122" t="s">
        <v>66</v>
      </c>
    </row>
    <row r="13" spans="1:37">
      <c r="B13" s="67">
        <v>6</v>
      </c>
      <c r="C13" s="68"/>
      <c r="D13" s="68"/>
      <c r="F13" s="69">
        <v>3</v>
      </c>
      <c r="G13" s="57"/>
      <c r="H13" s="58"/>
      <c r="I13" s="58"/>
      <c r="J13" s="59" t="str">
        <f t="shared" si="1"/>
        <v/>
      </c>
      <c r="K13" s="60"/>
      <c r="L13" s="126" t="str">
        <f t="shared" si="2"/>
        <v/>
      </c>
      <c r="M13" s="58"/>
      <c r="N13" s="57"/>
      <c r="O13" s="61"/>
      <c r="P13" s="62"/>
      <c r="Q13" s="72"/>
      <c r="R13" s="63"/>
      <c r="S13" s="72"/>
      <c r="T13" s="63"/>
      <c r="U13" s="110" t="str">
        <f t="shared" si="3"/>
        <v/>
      </c>
      <c r="V13" s="111" t="str">
        <f t="shared" si="4"/>
        <v/>
      </c>
      <c r="W13" s="66">
        <f>IFERROR(年間負荷相当日数計算!P9*O13*S13,"")</f>
        <v>0</v>
      </c>
      <c r="X13" s="66">
        <f>IFERROR(年間負荷相当日数計算!AC9*P13*T13,"")</f>
        <v>0</v>
      </c>
      <c r="Y13" s="64">
        <f t="shared" si="5"/>
        <v>0</v>
      </c>
      <c r="Z13" s="164">
        <f t="shared" si="6"/>
        <v>0</v>
      </c>
      <c r="AA13" s="66">
        <f t="shared" si="7"/>
        <v>0</v>
      </c>
      <c r="AB13" s="66">
        <f t="shared" si="8"/>
        <v>0</v>
      </c>
      <c r="AC13" s="65">
        <f t="shared" si="9"/>
        <v>0</v>
      </c>
      <c r="AD13" s="168">
        <f t="shared" si="10"/>
        <v>0</v>
      </c>
      <c r="AE13" s="66" t="str">
        <f t="shared" si="11"/>
        <v/>
      </c>
      <c r="AF13" s="168" t="str">
        <f t="shared" si="11"/>
        <v/>
      </c>
      <c r="AG13" s="143"/>
    </row>
    <row r="14" spans="1:37">
      <c r="B14" s="67">
        <v>7</v>
      </c>
      <c r="C14" s="68"/>
      <c r="D14" s="68"/>
      <c r="F14" s="69">
        <v>4</v>
      </c>
      <c r="G14" s="70"/>
      <c r="H14" s="58"/>
      <c r="I14" s="58"/>
      <c r="J14" s="59" t="str">
        <f t="shared" si="1"/>
        <v/>
      </c>
      <c r="K14" s="60"/>
      <c r="L14" s="126" t="str">
        <f t="shared" si="2"/>
        <v/>
      </c>
      <c r="M14" s="71"/>
      <c r="N14" s="57"/>
      <c r="O14" s="61"/>
      <c r="P14" s="62"/>
      <c r="Q14" s="72"/>
      <c r="R14" s="63"/>
      <c r="S14" s="72"/>
      <c r="T14" s="63"/>
      <c r="U14" s="110" t="str">
        <f t="shared" si="3"/>
        <v/>
      </c>
      <c r="V14" s="111" t="str">
        <f t="shared" si="4"/>
        <v/>
      </c>
      <c r="W14" s="66">
        <f>IFERROR(年間負荷相当日数計算!P10*O14*S14,"")</f>
        <v>0</v>
      </c>
      <c r="X14" s="66">
        <f>IFERROR(年間負荷相当日数計算!AC10*P14*T14,"")</f>
        <v>0</v>
      </c>
      <c r="Y14" s="64">
        <f t="shared" si="5"/>
        <v>0</v>
      </c>
      <c r="Z14" s="164">
        <f t="shared" si="6"/>
        <v>0</v>
      </c>
      <c r="AA14" s="66">
        <f t="shared" si="7"/>
        <v>0</v>
      </c>
      <c r="AB14" s="66">
        <f t="shared" si="8"/>
        <v>0</v>
      </c>
      <c r="AC14" s="65">
        <f t="shared" si="9"/>
        <v>0</v>
      </c>
      <c r="AD14" s="168">
        <f t="shared" si="10"/>
        <v>0</v>
      </c>
      <c r="AE14" s="66" t="str">
        <f t="shared" si="11"/>
        <v/>
      </c>
      <c r="AF14" s="168" t="str">
        <f t="shared" si="11"/>
        <v/>
      </c>
      <c r="AG14" s="143"/>
    </row>
    <row r="15" spans="1:37">
      <c r="B15" s="67">
        <v>8</v>
      </c>
      <c r="C15" s="68"/>
      <c r="D15" s="68"/>
      <c r="F15" s="69">
        <v>5</v>
      </c>
      <c r="G15" s="57"/>
      <c r="H15" s="58"/>
      <c r="I15" s="58"/>
      <c r="J15" s="59" t="str">
        <f t="shared" si="1"/>
        <v/>
      </c>
      <c r="K15" s="60"/>
      <c r="L15" s="126" t="str">
        <f t="shared" si="2"/>
        <v/>
      </c>
      <c r="M15" s="58"/>
      <c r="N15" s="57"/>
      <c r="O15" s="61"/>
      <c r="P15" s="62"/>
      <c r="Q15" s="72"/>
      <c r="R15" s="63"/>
      <c r="S15" s="72"/>
      <c r="T15" s="63"/>
      <c r="U15" s="110" t="str">
        <f t="shared" si="3"/>
        <v/>
      </c>
      <c r="V15" s="111" t="str">
        <f t="shared" si="4"/>
        <v/>
      </c>
      <c r="W15" s="66">
        <f>IFERROR(年間負荷相当日数計算!P11*O15*S15,"")</f>
        <v>0</v>
      </c>
      <c r="X15" s="66">
        <f>IFERROR(年間負荷相当日数計算!AC11*P15*T15,"")</f>
        <v>0</v>
      </c>
      <c r="Y15" s="64">
        <f t="shared" si="5"/>
        <v>0</v>
      </c>
      <c r="Z15" s="164">
        <f t="shared" si="6"/>
        <v>0</v>
      </c>
      <c r="AA15" s="66">
        <f t="shared" si="7"/>
        <v>0</v>
      </c>
      <c r="AB15" s="66">
        <f t="shared" si="8"/>
        <v>0</v>
      </c>
      <c r="AC15" s="65">
        <f t="shared" si="9"/>
        <v>0</v>
      </c>
      <c r="AD15" s="168">
        <f t="shared" si="10"/>
        <v>0</v>
      </c>
      <c r="AE15" s="66" t="str">
        <f t="shared" si="11"/>
        <v/>
      </c>
      <c r="AF15" s="168" t="str">
        <f t="shared" si="11"/>
        <v/>
      </c>
      <c r="AG15" s="144"/>
    </row>
    <row r="16" spans="1:37">
      <c r="B16" s="67">
        <v>9</v>
      </c>
      <c r="C16" s="68"/>
      <c r="D16" s="68"/>
      <c r="F16" s="69">
        <v>6</v>
      </c>
      <c r="G16" s="70"/>
      <c r="H16" s="58"/>
      <c r="I16" s="58"/>
      <c r="J16" s="59" t="str">
        <f t="shared" si="1"/>
        <v/>
      </c>
      <c r="K16" s="60"/>
      <c r="L16" s="126" t="str">
        <f t="shared" si="2"/>
        <v/>
      </c>
      <c r="M16" s="71"/>
      <c r="N16" s="57"/>
      <c r="O16" s="61"/>
      <c r="P16" s="62"/>
      <c r="Q16" s="72"/>
      <c r="R16" s="63"/>
      <c r="S16" s="72"/>
      <c r="T16" s="63"/>
      <c r="U16" s="110" t="str">
        <f t="shared" si="3"/>
        <v/>
      </c>
      <c r="V16" s="111" t="str">
        <f t="shared" si="4"/>
        <v/>
      </c>
      <c r="W16" s="66">
        <f>IFERROR(年間負荷相当日数計算!P12*O16*S16,"")</f>
        <v>0</v>
      </c>
      <c r="X16" s="66">
        <f>IFERROR(年間負荷相当日数計算!AC12*P16*T16,"")</f>
        <v>0</v>
      </c>
      <c r="Y16" s="64">
        <f t="shared" si="5"/>
        <v>0</v>
      </c>
      <c r="Z16" s="165">
        <f t="shared" si="6"/>
        <v>0</v>
      </c>
      <c r="AA16" s="66">
        <f t="shared" si="7"/>
        <v>0</v>
      </c>
      <c r="AB16" s="66">
        <f t="shared" si="8"/>
        <v>0</v>
      </c>
      <c r="AC16" s="65">
        <f t="shared" si="9"/>
        <v>0</v>
      </c>
      <c r="AD16" s="169">
        <f t="shared" si="10"/>
        <v>0</v>
      </c>
      <c r="AE16" s="239" t="str">
        <f t="shared" si="11"/>
        <v/>
      </c>
      <c r="AF16" s="169" t="str">
        <f t="shared" si="11"/>
        <v/>
      </c>
      <c r="AG16" s="144"/>
    </row>
    <row r="17" spans="2:33">
      <c r="B17" s="67">
        <v>10</v>
      </c>
      <c r="C17" s="68"/>
      <c r="D17" s="68"/>
      <c r="F17" s="69">
        <v>7</v>
      </c>
      <c r="G17" s="57"/>
      <c r="H17" s="58"/>
      <c r="I17" s="58"/>
      <c r="J17" s="59" t="str">
        <f t="shared" si="1"/>
        <v/>
      </c>
      <c r="K17" s="60"/>
      <c r="L17" s="126" t="str">
        <f t="shared" si="2"/>
        <v/>
      </c>
      <c r="M17" s="58"/>
      <c r="N17" s="57"/>
      <c r="O17" s="61"/>
      <c r="P17" s="62"/>
      <c r="Q17" s="72"/>
      <c r="R17" s="63"/>
      <c r="S17" s="72"/>
      <c r="T17" s="63"/>
      <c r="U17" s="110" t="str">
        <f t="shared" si="3"/>
        <v/>
      </c>
      <c r="V17" s="111" t="str">
        <f t="shared" si="4"/>
        <v/>
      </c>
      <c r="W17" s="66">
        <f>IFERROR(年間負荷相当日数計算!P13*O17*S17,"")</f>
        <v>0</v>
      </c>
      <c r="X17" s="66">
        <f>IFERROR(年間負荷相当日数計算!AC13*P17*T17,"")</f>
        <v>0</v>
      </c>
      <c r="Y17" s="64">
        <f t="shared" si="5"/>
        <v>0</v>
      </c>
      <c r="Z17" s="165">
        <f t="shared" si="6"/>
        <v>0</v>
      </c>
      <c r="AA17" s="66">
        <f t="shared" si="7"/>
        <v>0</v>
      </c>
      <c r="AB17" s="66">
        <f t="shared" si="8"/>
        <v>0</v>
      </c>
      <c r="AC17" s="65">
        <f t="shared" si="9"/>
        <v>0</v>
      </c>
      <c r="AD17" s="169">
        <f t="shared" si="10"/>
        <v>0</v>
      </c>
      <c r="AE17" s="239" t="str">
        <f t="shared" si="11"/>
        <v/>
      </c>
      <c r="AF17" s="169" t="str">
        <f t="shared" si="11"/>
        <v/>
      </c>
      <c r="AG17" s="144"/>
    </row>
    <row r="18" spans="2:33">
      <c r="B18" s="67">
        <v>11</v>
      </c>
      <c r="C18" s="68"/>
      <c r="D18" s="68"/>
      <c r="F18" s="69">
        <v>8</v>
      </c>
      <c r="G18" s="70"/>
      <c r="H18" s="58"/>
      <c r="I18" s="58"/>
      <c r="J18" s="59" t="str">
        <f t="shared" si="1"/>
        <v/>
      </c>
      <c r="K18" s="60"/>
      <c r="L18" s="126" t="str">
        <f t="shared" si="2"/>
        <v/>
      </c>
      <c r="M18" s="71"/>
      <c r="N18" s="57"/>
      <c r="O18" s="61"/>
      <c r="P18" s="62"/>
      <c r="Q18" s="72"/>
      <c r="R18" s="63"/>
      <c r="S18" s="72"/>
      <c r="T18" s="63"/>
      <c r="U18" s="110" t="str">
        <f t="shared" si="3"/>
        <v/>
      </c>
      <c r="V18" s="111" t="str">
        <f t="shared" si="4"/>
        <v/>
      </c>
      <c r="W18" s="66">
        <f>IFERROR(年間負荷相当日数計算!P14*O18*S18,"")</f>
        <v>0</v>
      </c>
      <c r="X18" s="66">
        <f>IFERROR(年間負荷相当日数計算!AC14*P18*T18,"")</f>
        <v>0</v>
      </c>
      <c r="Y18" s="64">
        <f t="shared" si="5"/>
        <v>0</v>
      </c>
      <c r="Z18" s="165">
        <f t="shared" si="6"/>
        <v>0</v>
      </c>
      <c r="AA18" s="66">
        <f t="shared" si="7"/>
        <v>0</v>
      </c>
      <c r="AB18" s="66">
        <f t="shared" si="8"/>
        <v>0</v>
      </c>
      <c r="AC18" s="65">
        <f t="shared" si="9"/>
        <v>0</v>
      </c>
      <c r="AD18" s="169">
        <f t="shared" si="10"/>
        <v>0</v>
      </c>
      <c r="AE18" s="239" t="str">
        <f t="shared" si="11"/>
        <v/>
      </c>
      <c r="AF18" s="169" t="str">
        <f t="shared" si="11"/>
        <v/>
      </c>
      <c r="AG18" s="144"/>
    </row>
    <row r="19" spans="2:33" ht="18" thickBot="1">
      <c r="B19" s="73">
        <v>12</v>
      </c>
      <c r="C19" s="74"/>
      <c r="D19" s="74"/>
      <c r="F19" s="69">
        <v>9</v>
      </c>
      <c r="G19" s="57"/>
      <c r="H19" s="58"/>
      <c r="I19" s="58"/>
      <c r="J19" s="59" t="str">
        <f t="shared" si="1"/>
        <v/>
      </c>
      <c r="K19" s="60"/>
      <c r="L19" s="126" t="str">
        <f t="shared" si="2"/>
        <v/>
      </c>
      <c r="M19" s="58"/>
      <c r="N19" s="57"/>
      <c r="O19" s="61"/>
      <c r="P19" s="62"/>
      <c r="Q19" s="72"/>
      <c r="R19" s="63"/>
      <c r="S19" s="72"/>
      <c r="T19" s="63"/>
      <c r="U19" s="110" t="str">
        <f t="shared" si="3"/>
        <v/>
      </c>
      <c r="V19" s="111" t="str">
        <f t="shared" si="4"/>
        <v/>
      </c>
      <c r="W19" s="66">
        <f>IFERROR(年間負荷相当日数計算!P15*O19*S19,"")</f>
        <v>0</v>
      </c>
      <c r="X19" s="66">
        <f>IFERROR(年間負荷相当日数計算!AC15*P19*T19,"")</f>
        <v>0</v>
      </c>
      <c r="Y19" s="64">
        <f t="shared" si="5"/>
        <v>0</v>
      </c>
      <c r="Z19" s="165">
        <f t="shared" si="6"/>
        <v>0</v>
      </c>
      <c r="AA19" s="66">
        <f t="shared" si="7"/>
        <v>0</v>
      </c>
      <c r="AB19" s="66">
        <f t="shared" si="8"/>
        <v>0</v>
      </c>
      <c r="AC19" s="65">
        <f t="shared" si="9"/>
        <v>0</v>
      </c>
      <c r="AD19" s="169">
        <f t="shared" si="10"/>
        <v>0</v>
      </c>
      <c r="AE19" s="239" t="str">
        <f t="shared" si="11"/>
        <v/>
      </c>
      <c r="AF19" s="169" t="str">
        <f t="shared" si="11"/>
        <v/>
      </c>
      <c r="AG19" s="144"/>
    </row>
    <row r="20" spans="2:33" ht="18" thickTop="1">
      <c r="B20" s="75">
        <v>1</v>
      </c>
      <c r="C20" s="76"/>
      <c r="D20" s="76"/>
      <c r="F20" s="69">
        <v>10</v>
      </c>
      <c r="G20" s="70"/>
      <c r="H20" s="58"/>
      <c r="I20" s="58"/>
      <c r="J20" s="59" t="str">
        <f t="shared" si="1"/>
        <v/>
      </c>
      <c r="K20" s="60"/>
      <c r="L20" s="126" t="str">
        <f t="shared" si="2"/>
        <v/>
      </c>
      <c r="M20" s="71"/>
      <c r="N20" s="57"/>
      <c r="O20" s="61"/>
      <c r="P20" s="62"/>
      <c r="Q20" s="72"/>
      <c r="R20" s="63"/>
      <c r="S20" s="72"/>
      <c r="T20" s="63"/>
      <c r="U20" s="110" t="str">
        <f t="shared" si="3"/>
        <v/>
      </c>
      <c r="V20" s="111" t="str">
        <f t="shared" si="4"/>
        <v/>
      </c>
      <c r="W20" s="66">
        <f>IFERROR(年間負荷相当日数計算!P16*O20*S20,"")</f>
        <v>0</v>
      </c>
      <c r="X20" s="66">
        <f>IFERROR(年間負荷相当日数計算!AC16*P20*T20,"")</f>
        <v>0</v>
      </c>
      <c r="Y20" s="64">
        <f t="shared" si="5"/>
        <v>0</v>
      </c>
      <c r="Z20" s="165">
        <f t="shared" si="6"/>
        <v>0</v>
      </c>
      <c r="AA20" s="66">
        <f t="shared" si="7"/>
        <v>0</v>
      </c>
      <c r="AB20" s="66">
        <f t="shared" si="8"/>
        <v>0</v>
      </c>
      <c r="AC20" s="65">
        <f t="shared" si="9"/>
        <v>0</v>
      </c>
      <c r="AD20" s="169">
        <f t="shared" si="10"/>
        <v>0</v>
      </c>
      <c r="AE20" s="239" t="str">
        <f t="shared" si="11"/>
        <v/>
      </c>
      <c r="AF20" s="169" t="str">
        <f t="shared" si="11"/>
        <v/>
      </c>
      <c r="AG20" s="144"/>
    </row>
    <row r="21" spans="2:33">
      <c r="B21" s="67">
        <v>2</v>
      </c>
      <c r="C21" s="68"/>
      <c r="D21" s="68"/>
      <c r="F21" s="56">
        <v>11</v>
      </c>
      <c r="G21" s="57"/>
      <c r="H21" s="58"/>
      <c r="I21" s="58"/>
      <c r="J21" s="59" t="str">
        <f t="shared" si="1"/>
        <v/>
      </c>
      <c r="K21" s="60"/>
      <c r="L21" s="126" t="str">
        <f t="shared" si="2"/>
        <v/>
      </c>
      <c r="M21" s="58"/>
      <c r="N21" s="57"/>
      <c r="O21" s="61"/>
      <c r="P21" s="62"/>
      <c r="Q21" s="72"/>
      <c r="R21" s="63"/>
      <c r="S21" s="72"/>
      <c r="T21" s="63"/>
      <c r="U21" s="110" t="str">
        <f t="shared" si="3"/>
        <v/>
      </c>
      <c r="V21" s="111" t="str">
        <f t="shared" si="4"/>
        <v/>
      </c>
      <c r="W21" s="66">
        <f>IFERROR(年間負荷相当日数計算!P17*O21*S21,"")</f>
        <v>0</v>
      </c>
      <c r="X21" s="66">
        <f>IFERROR(年間負荷相当日数計算!AC17*P21*T21,"")</f>
        <v>0</v>
      </c>
      <c r="Y21" s="64">
        <f t="shared" si="5"/>
        <v>0</v>
      </c>
      <c r="Z21" s="165">
        <f t="shared" si="6"/>
        <v>0</v>
      </c>
      <c r="AA21" s="66">
        <f t="shared" si="7"/>
        <v>0</v>
      </c>
      <c r="AB21" s="66">
        <f t="shared" si="8"/>
        <v>0</v>
      </c>
      <c r="AC21" s="65">
        <f t="shared" si="9"/>
        <v>0</v>
      </c>
      <c r="AD21" s="169">
        <f t="shared" si="10"/>
        <v>0</v>
      </c>
      <c r="AE21" s="239" t="str">
        <f t="shared" si="11"/>
        <v/>
      </c>
      <c r="AF21" s="169" t="str">
        <f t="shared" si="11"/>
        <v/>
      </c>
      <c r="AG21" s="144"/>
    </row>
    <row r="22" spans="2:33" ht="18" thickBot="1">
      <c r="B22" s="77">
        <v>3</v>
      </c>
      <c r="C22" s="78"/>
      <c r="D22" s="78"/>
      <c r="F22" s="69">
        <v>12</v>
      </c>
      <c r="G22" s="70"/>
      <c r="H22" s="58"/>
      <c r="I22" s="58"/>
      <c r="J22" s="59" t="str">
        <f t="shared" si="1"/>
        <v/>
      </c>
      <c r="K22" s="60"/>
      <c r="L22" s="126" t="str">
        <f t="shared" si="2"/>
        <v/>
      </c>
      <c r="M22" s="71"/>
      <c r="N22" s="57"/>
      <c r="O22" s="61"/>
      <c r="P22" s="62"/>
      <c r="Q22" s="72"/>
      <c r="R22" s="63"/>
      <c r="S22" s="72"/>
      <c r="T22" s="63"/>
      <c r="U22" s="110" t="str">
        <f t="shared" si="3"/>
        <v/>
      </c>
      <c r="V22" s="111" t="str">
        <f t="shared" si="4"/>
        <v/>
      </c>
      <c r="W22" s="66">
        <f>IFERROR(年間負荷相当日数計算!P18*O22*S22,"")</f>
        <v>0</v>
      </c>
      <c r="X22" s="66">
        <f>IFERROR(年間負荷相当日数計算!AC18*P22*T22,"")</f>
        <v>0</v>
      </c>
      <c r="Y22" s="64">
        <f t="shared" si="5"/>
        <v>0</v>
      </c>
      <c r="Z22" s="165">
        <f t="shared" si="6"/>
        <v>0</v>
      </c>
      <c r="AA22" s="66">
        <f t="shared" si="7"/>
        <v>0</v>
      </c>
      <c r="AB22" s="66">
        <f t="shared" si="8"/>
        <v>0</v>
      </c>
      <c r="AC22" s="65">
        <f t="shared" si="9"/>
        <v>0</v>
      </c>
      <c r="AD22" s="169">
        <f t="shared" si="10"/>
        <v>0</v>
      </c>
      <c r="AE22" s="239" t="str">
        <f t="shared" si="11"/>
        <v/>
      </c>
      <c r="AF22" s="169" t="str">
        <f t="shared" si="11"/>
        <v/>
      </c>
      <c r="AG22" s="144"/>
    </row>
    <row r="23" spans="2:33" ht="18" thickBot="1">
      <c r="B23" s="6" t="s">
        <v>1</v>
      </c>
      <c r="C23" s="7">
        <f>SUM(C11:C22)</f>
        <v>0</v>
      </c>
      <c r="D23" s="7">
        <f>SUM(D11:D22)</f>
        <v>0</v>
      </c>
      <c r="F23" s="69">
        <v>13</v>
      </c>
      <c r="G23" s="57"/>
      <c r="H23" s="58"/>
      <c r="I23" s="58"/>
      <c r="J23" s="59" t="str">
        <f t="shared" si="1"/>
        <v/>
      </c>
      <c r="K23" s="60"/>
      <c r="L23" s="126" t="str">
        <f t="shared" si="2"/>
        <v/>
      </c>
      <c r="M23" s="58"/>
      <c r="N23" s="57"/>
      <c r="O23" s="61"/>
      <c r="P23" s="62"/>
      <c r="Q23" s="72"/>
      <c r="R23" s="63"/>
      <c r="S23" s="72"/>
      <c r="T23" s="63"/>
      <c r="U23" s="110" t="str">
        <f t="shared" si="3"/>
        <v/>
      </c>
      <c r="V23" s="111" t="str">
        <f t="shared" si="4"/>
        <v/>
      </c>
      <c r="W23" s="66">
        <f>IFERROR(年間負荷相当日数計算!P19*O23*S23,"")</f>
        <v>0</v>
      </c>
      <c r="X23" s="66">
        <f>IFERROR(年間負荷相当日数計算!AC19*P23*T23,"")</f>
        <v>0</v>
      </c>
      <c r="Y23" s="64">
        <f t="shared" si="5"/>
        <v>0</v>
      </c>
      <c r="Z23" s="165">
        <f t="shared" si="6"/>
        <v>0</v>
      </c>
      <c r="AA23" s="66">
        <f t="shared" si="7"/>
        <v>0</v>
      </c>
      <c r="AB23" s="66">
        <f t="shared" si="8"/>
        <v>0</v>
      </c>
      <c r="AC23" s="65">
        <f t="shared" si="9"/>
        <v>0</v>
      </c>
      <c r="AD23" s="169">
        <f t="shared" si="10"/>
        <v>0</v>
      </c>
      <c r="AE23" s="239" t="str">
        <f t="shared" si="11"/>
        <v/>
      </c>
      <c r="AF23" s="169" t="str">
        <f t="shared" si="11"/>
        <v/>
      </c>
      <c r="AG23" s="144"/>
    </row>
    <row r="24" spans="2:33">
      <c r="F24" s="69">
        <v>14</v>
      </c>
      <c r="G24" s="70"/>
      <c r="H24" s="58"/>
      <c r="I24" s="58"/>
      <c r="J24" s="59" t="str">
        <f t="shared" si="1"/>
        <v/>
      </c>
      <c r="K24" s="60"/>
      <c r="L24" s="126" t="str">
        <f t="shared" si="2"/>
        <v/>
      </c>
      <c r="M24" s="71"/>
      <c r="N24" s="57"/>
      <c r="O24" s="61"/>
      <c r="P24" s="62"/>
      <c r="Q24" s="72"/>
      <c r="R24" s="63"/>
      <c r="S24" s="72"/>
      <c r="T24" s="63"/>
      <c r="U24" s="110" t="str">
        <f t="shared" si="3"/>
        <v/>
      </c>
      <c r="V24" s="111" t="str">
        <f t="shared" si="4"/>
        <v/>
      </c>
      <c r="W24" s="66">
        <f>IFERROR(年間負荷相当日数計算!P20*O24*S24,"")</f>
        <v>0</v>
      </c>
      <c r="X24" s="66">
        <f>IFERROR(年間負荷相当日数計算!AC20*P24*T24,"")</f>
        <v>0</v>
      </c>
      <c r="Y24" s="64">
        <f t="shared" si="5"/>
        <v>0</v>
      </c>
      <c r="Z24" s="165">
        <f t="shared" si="6"/>
        <v>0</v>
      </c>
      <c r="AA24" s="66">
        <f t="shared" si="7"/>
        <v>0</v>
      </c>
      <c r="AB24" s="66">
        <f t="shared" si="8"/>
        <v>0</v>
      </c>
      <c r="AC24" s="65">
        <f t="shared" si="9"/>
        <v>0</v>
      </c>
      <c r="AD24" s="169">
        <f t="shared" si="10"/>
        <v>0</v>
      </c>
      <c r="AE24" s="239" t="str">
        <f t="shared" si="11"/>
        <v/>
      </c>
      <c r="AF24" s="169" t="str">
        <f t="shared" si="11"/>
        <v/>
      </c>
      <c r="AG24" s="144"/>
    </row>
    <row r="25" spans="2:33" ht="18" thickBot="1">
      <c r="F25" s="79">
        <v>15</v>
      </c>
      <c r="G25" s="82"/>
      <c r="H25" s="80"/>
      <c r="I25" s="80"/>
      <c r="J25" s="123" t="str">
        <f t="shared" si="1"/>
        <v/>
      </c>
      <c r="K25" s="81"/>
      <c r="L25" s="127" t="str">
        <f t="shared" si="2"/>
        <v/>
      </c>
      <c r="M25" s="80"/>
      <c r="N25" s="82"/>
      <c r="O25" s="124"/>
      <c r="P25" s="125"/>
      <c r="Q25" s="83"/>
      <c r="R25" s="84"/>
      <c r="S25" s="83"/>
      <c r="T25" s="84"/>
      <c r="U25" s="112" t="str">
        <f t="shared" si="3"/>
        <v/>
      </c>
      <c r="V25" s="113" t="str">
        <f t="shared" si="4"/>
        <v/>
      </c>
      <c r="W25" s="114">
        <f>IFERROR(年間負荷相当日数計算!P21*O25*S25,"")</f>
        <v>0</v>
      </c>
      <c r="X25" s="114">
        <f>IFERROR(年間負荷相当日数計算!AC21*P25*T25,"")</f>
        <v>0</v>
      </c>
      <c r="Y25" s="85">
        <f t="shared" si="5"/>
        <v>0</v>
      </c>
      <c r="Z25" s="166">
        <f t="shared" si="6"/>
        <v>0</v>
      </c>
      <c r="AA25" s="114">
        <f t="shared" si="7"/>
        <v>0</v>
      </c>
      <c r="AB25" s="114">
        <f t="shared" si="8"/>
        <v>0</v>
      </c>
      <c r="AC25" s="86">
        <f t="shared" si="9"/>
        <v>0</v>
      </c>
      <c r="AD25" s="170">
        <f t="shared" si="10"/>
        <v>0</v>
      </c>
      <c r="AE25" s="240" t="str">
        <f t="shared" si="11"/>
        <v/>
      </c>
      <c r="AF25" s="170" t="str">
        <f t="shared" si="11"/>
        <v/>
      </c>
      <c r="AG25" s="144"/>
    </row>
    <row r="26" spans="2:33" ht="18.75" customHeight="1">
      <c r="F26" s="87"/>
      <c r="G26" s="87"/>
      <c r="H26" s="129"/>
      <c r="I26" s="129"/>
      <c r="J26" s="129"/>
      <c r="K26" s="129"/>
      <c r="L26" s="129"/>
      <c r="M26" s="129"/>
      <c r="N26" s="129"/>
      <c r="O26" s="129"/>
      <c r="Q26" s="129"/>
      <c r="S26" s="129"/>
      <c r="U26" s="129"/>
      <c r="X26" s="130"/>
      <c r="Y26" s="2"/>
      <c r="AC26" s="1"/>
      <c r="AD26" s="2"/>
      <c r="AE26" s="129"/>
      <c r="AF26" s="129"/>
    </row>
    <row r="27" spans="2:33" ht="18.75" customHeight="1" thickBot="1">
      <c r="B27" s="50" t="s">
        <v>33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Q27" s="129"/>
      <c r="S27" s="129"/>
      <c r="U27" s="129"/>
      <c r="X27" s="130"/>
      <c r="Y27" s="2"/>
      <c r="AC27" s="1"/>
      <c r="AD27" s="2"/>
      <c r="AE27" s="129"/>
      <c r="AF27" s="129"/>
    </row>
    <row r="28" spans="2:33" ht="19.5" customHeight="1" thickBot="1">
      <c r="B28" s="199" t="s">
        <v>69</v>
      </c>
      <c r="C28" s="200"/>
      <c r="D28" s="200"/>
      <c r="E28" s="200"/>
      <c r="F28" s="200"/>
      <c r="G28" s="237">
        <f>SUM(AE11:AE25)</f>
        <v>0</v>
      </c>
      <c r="H28" s="129"/>
      <c r="I28" s="129"/>
      <c r="J28" s="129"/>
      <c r="K28" s="129"/>
      <c r="L28" s="129"/>
      <c r="M28" s="129"/>
      <c r="N28" s="129"/>
      <c r="O28" s="129"/>
      <c r="Q28" s="129"/>
      <c r="S28" s="129"/>
      <c r="U28" s="129"/>
      <c r="X28" s="130"/>
      <c r="Y28" s="2"/>
      <c r="AC28" s="1"/>
      <c r="AD28" s="2"/>
      <c r="AE28" s="129"/>
      <c r="AF28" s="129"/>
      <c r="AG28" s="132"/>
    </row>
    <row r="29" spans="2:33" ht="18" thickBot="1">
      <c r="B29" s="199" t="s">
        <v>70</v>
      </c>
      <c r="C29" s="200"/>
      <c r="D29" s="200"/>
      <c r="E29" s="200"/>
      <c r="F29" s="200"/>
      <c r="G29" s="238">
        <f>G28*$AJ$11</f>
        <v>0</v>
      </c>
      <c r="P29" s="132"/>
      <c r="V29" s="132"/>
      <c r="W29" s="132"/>
      <c r="X29" s="132"/>
      <c r="Y29" s="132"/>
      <c r="AA29" s="132"/>
      <c r="AB29" s="132"/>
      <c r="AC29" s="132"/>
      <c r="AD29" s="132"/>
      <c r="AG29" s="132"/>
    </row>
    <row r="30" spans="2:33" ht="19.5" customHeight="1" thickTop="1" thickBot="1">
      <c r="B30" s="199" t="s">
        <v>63</v>
      </c>
      <c r="C30" s="200"/>
      <c r="D30" s="200"/>
      <c r="E30" s="200"/>
      <c r="F30" s="201"/>
      <c r="G30" s="171">
        <f>SUM(AF11:AF25)</f>
        <v>0</v>
      </c>
      <c r="H30" s="129"/>
      <c r="I30" s="129"/>
      <c r="J30" s="129"/>
      <c r="K30" s="129"/>
      <c r="L30" s="129"/>
      <c r="M30" s="129"/>
      <c r="N30" s="129"/>
      <c r="O30" s="129"/>
      <c r="Q30" s="129"/>
      <c r="S30" s="129"/>
      <c r="U30" s="129"/>
      <c r="X30" s="130"/>
      <c r="Y30" s="2"/>
      <c r="AC30" s="1"/>
      <c r="AD30" s="2"/>
      <c r="AE30" s="129"/>
      <c r="AF30" s="129"/>
      <c r="AG30" s="132"/>
    </row>
    <row r="31" spans="2:33" ht="18.3" thickTop="1" thickBot="1">
      <c r="B31" s="199" t="s">
        <v>64</v>
      </c>
      <c r="C31" s="200"/>
      <c r="D31" s="200"/>
      <c r="E31" s="200"/>
      <c r="F31" s="200"/>
      <c r="G31" s="172">
        <f>G30*$AJ$11</f>
        <v>0</v>
      </c>
      <c r="P31" s="132"/>
      <c r="V31" s="132"/>
      <c r="W31" s="132"/>
      <c r="X31" s="132"/>
      <c r="Y31" s="132"/>
      <c r="AA31" s="132"/>
      <c r="AB31" s="132"/>
      <c r="AC31" s="132"/>
      <c r="AD31" s="132"/>
      <c r="AG31" s="132"/>
    </row>
    <row r="32" spans="2:33" ht="20.7"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S32" s="4"/>
      <c r="U32" s="4"/>
      <c r="V32" s="4"/>
      <c r="W32" s="4"/>
      <c r="X32" s="4"/>
      <c r="Y32" s="132"/>
      <c r="AD32" s="132"/>
      <c r="AE32" s="4"/>
      <c r="AF32" s="4"/>
      <c r="AG32" s="132"/>
    </row>
    <row r="33" spans="6:33" ht="20.7">
      <c r="F33" s="89"/>
      <c r="G33" s="89"/>
      <c r="H33" s="133"/>
      <c r="I33" s="133"/>
      <c r="J33" s="133"/>
      <c r="K33" s="133"/>
      <c r="L33" s="133"/>
      <c r="M33" s="133"/>
      <c r="N33" s="133"/>
      <c r="O33" s="133"/>
      <c r="P33" s="134"/>
      <c r="Q33" s="133"/>
      <c r="R33" s="4"/>
      <c r="S33" s="133"/>
      <c r="T33" s="4"/>
      <c r="U33" s="133"/>
      <c r="V33" s="134"/>
      <c r="W33" s="134"/>
      <c r="X33" s="134"/>
      <c r="Y33" s="134"/>
      <c r="AA33" s="134"/>
      <c r="AB33" s="134"/>
      <c r="AC33" s="135"/>
      <c r="AD33" s="134"/>
      <c r="AE33" s="133"/>
      <c r="AF33" s="133"/>
      <c r="AG33" s="136"/>
    </row>
    <row r="34" spans="6:33" ht="18.75" customHeight="1">
      <c r="F34" s="88"/>
      <c r="G34" s="88"/>
      <c r="H34" s="132"/>
      <c r="I34" s="132"/>
      <c r="J34" s="132"/>
      <c r="K34" s="132"/>
      <c r="L34" s="132"/>
      <c r="M34" s="132"/>
      <c r="O34" s="137"/>
      <c r="P34" s="132"/>
      <c r="R34" s="132"/>
      <c r="T34" s="132"/>
      <c r="U34" s="137"/>
      <c r="V34" s="132"/>
      <c r="W34" s="132"/>
      <c r="X34" s="132"/>
      <c r="Y34" s="132"/>
      <c r="AA34" s="132"/>
      <c r="AB34" s="132"/>
      <c r="AC34" s="132"/>
      <c r="AD34" s="132"/>
      <c r="AE34" s="132"/>
      <c r="AF34" s="132"/>
      <c r="AG34" s="132"/>
    </row>
    <row r="35" spans="6:33" ht="18.75" customHeight="1">
      <c r="F35" s="88"/>
      <c r="G35" s="88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AA35" s="132"/>
      <c r="AB35" s="132"/>
      <c r="AC35" s="132"/>
      <c r="AD35" s="132"/>
      <c r="AE35" s="132"/>
      <c r="AF35" s="132"/>
      <c r="AG35" s="132"/>
    </row>
    <row r="36" spans="6:33" ht="18" customHeight="1">
      <c r="F36" s="88"/>
      <c r="G36" s="88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AA36" s="132"/>
      <c r="AB36" s="132"/>
      <c r="AC36" s="132"/>
      <c r="AD36" s="132"/>
      <c r="AE36" s="132"/>
      <c r="AF36" s="132"/>
      <c r="AG36" s="132"/>
    </row>
    <row r="37" spans="6:33" ht="18" customHeight="1">
      <c r="F37" s="90"/>
      <c r="G37" s="90"/>
      <c r="O37" s="138"/>
      <c r="P37" s="132"/>
      <c r="R37" s="132"/>
      <c r="T37" s="132"/>
      <c r="U37" s="138"/>
      <c r="V37" s="132"/>
      <c r="W37" s="132"/>
      <c r="X37" s="132"/>
      <c r="Y37" s="132"/>
      <c r="AA37" s="132"/>
      <c r="AB37" s="132"/>
      <c r="AC37" s="132"/>
      <c r="AD37" s="132"/>
      <c r="AE37" s="139"/>
      <c r="AF37" s="139"/>
      <c r="AG37" s="132"/>
    </row>
    <row r="38" spans="6:33" ht="18" customHeight="1">
      <c r="F38" s="91"/>
      <c r="G38" s="91"/>
      <c r="H38" s="140"/>
      <c r="I38" s="140"/>
      <c r="J38" s="140"/>
      <c r="K38" s="140"/>
      <c r="L38" s="140"/>
      <c r="M38" s="132"/>
      <c r="N38" s="92"/>
      <c r="O38" s="92"/>
      <c r="P38" s="132"/>
      <c r="Q38" s="92"/>
      <c r="R38" s="132"/>
      <c r="S38" s="92"/>
      <c r="T38" s="132"/>
      <c r="U38" s="92"/>
      <c r="V38" s="132"/>
      <c r="W38" s="132"/>
      <c r="X38" s="132"/>
      <c r="Y38" s="132"/>
      <c r="AA38" s="132"/>
      <c r="AB38" s="132"/>
      <c r="AC38" s="132"/>
      <c r="AD38" s="132"/>
      <c r="AE38" s="141"/>
      <c r="AF38" s="141"/>
      <c r="AG38" s="132"/>
    </row>
    <row r="39" spans="6:33" ht="18" customHeight="1">
      <c r="F39" s="93"/>
      <c r="G39" s="93"/>
      <c r="H39" s="2"/>
      <c r="I39" s="2"/>
      <c r="J39" s="2"/>
      <c r="K39" s="2"/>
      <c r="L39" s="2"/>
      <c r="W39" s="132"/>
      <c r="AE39" s="142"/>
      <c r="AF39" s="142"/>
    </row>
    <row r="40" spans="6:33" ht="18" customHeight="1">
      <c r="F40" s="93"/>
      <c r="G40" s="93"/>
      <c r="H40" s="2"/>
      <c r="I40" s="2"/>
      <c r="J40" s="2"/>
      <c r="K40" s="2"/>
      <c r="L40" s="2"/>
      <c r="AE40" s="142"/>
      <c r="AF40" s="142"/>
    </row>
    <row r="41" spans="6:33" ht="18" customHeight="1">
      <c r="F41" s="93"/>
      <c r="G41" s="93"/>
      <c r="H41" s="2"/>
      <c r="I41" s="2"/>
      <c r="J41" s="2"/>
      <c r="K41" s="2"/>
      <c r="L41" s="2"/>
      <c r="AE41" s="142"/>
      <c r="AF41" s="142"/>
    </row>
    <row r="42" spans="6:33" ht="18" customHeight="1">
      <c r="F42" s="93"/>
      <c r="G42" s="93"/>
      <c r="H42" s="2"/>
      <c r="I42" s="2"/>
      <c r="J42" s="2"/>
      <c r="K42" s="2"/>
      <c r="L42" s="2"/>
      <c r="AE42" s="142"/>
      <c r="AF42" s="142"/>
    </row>
    <row r="43" spans="6:33" ht="18" customHeight="1">
      <c r="F43" s="93"/>
      <c r="G43" s="93"/>
      <c r="H43" s="2"/>
      <c r="I43" s="2"/>
      <c r="J43" s="2"/>
      <c r="K43" s="2"/>
      <c r="L43" s="2"/>
      <c r="AE43" s="142"/>
      <c r="AF43" s="142"/>
    </row>
    <row r="44" spans="6:33" ht="18" customHeight="1"/>
    <row r="45" spans="6:33" ht="18" customHeight="1"/>
    <row r="46" spans="6:33" ht="18" customHeight="1"/>
    <row r="47" spans="6:33" ht="18" customHeight="1"/>
    <row r="48" spans="6:3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sheetProtection algorithmName="SHA-512" hashValue="MMjmw4spVb0mZpy/Rrd8P99NMHg0BopXl0jVDjRm+GoRlM1gCKpF1t5Pd1ARCAEESZ+XQUnmP4+z9ll29QGUzQ==" saltValue="BQ+9p7KpeW2jA+oLaslwxA==" spinCount="100000" sheet="1" formatCells="0" formatColumns="0" formatRows="0"/>
  <mergeCells count="32">
    <mergeCell ref="AE6:AE9"/>
    <mergeCell ref="B28:F28"/>
    <mergeCell ref="B29:F29"/>
    <mergeCell ref="B30:F30"/>
    <mergeCell ref="B31:F31"/>
    <mergeCell ref="AF6:AF9"/>
    <mergeCell ref="L7:L9"/>
    <mergeCell ref="I6:L6"/>
    <mergeCell ref="H6:H9"/>
    <mergeCell ref="AA7:AC7"/>
    <mergeCell ref="AA8:AC8"/>
    <mergeCell ref="AD7:AD9"/>
    <mergeCell ref="M6:V6"/>
    <mergeCell ref="K7:K9"/>
    <mergeCell ref="AA6:AD6"/>
    <mergeCell ref="O7:P7"/>
    <mergeCell ref="O8:P8"/>
    <mergeCell ref="Q7:R7"/>
    <mergeCell ref="Q8:R8"/>
    <mergeCell ref="G6:G9"/>
    <mergeCell ref="F6:F9"/>
    <mergeCell ref="Z7:Z9"/>
    <mergeCell ref="W6:Z6"/>
    <mergeCell ref="M7:M9"/>
    <mergeCell ref="N7:N9"/>
    <mergeCell ref="I7:I9"/>
    <mergeCell ref="J7:J9"/>
    <mergeCell ref="S7:T7"/>
    <mergeCell ref="S8:T8"/>
    <mergeCell ref="W7:Y7"/>
    <mergeCell ref="W8:Y8"/>
    <mergeCell ref="U7:V8"/>
  </mergeCells>
  <phoneticPr fontId="2"/>
  <pageMargins left="0.7" right="0.7" top="0.75" bottom="0.75" header="0.3" footer="0.3"/>
  <pageSetup paperSize="9" scale="43" orientation="landscape" r:id="rId1"/>
  <ignoredErrors>
    <ignoredError sqref="G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7984-9589-4854-BA51-7D5DB8CD50AC}">
  <dimension ref="A1:AC21"/>
  <sheetViews>
    <sheetView view="pageBreakPreview" zoomScale="85" zoomScaleNormal="85" zoomScaleSheetLayoutView="85" workbookViewId="0">
      <selection sqref="A1:C2"/>
    </sheetView>
  </sheetViews>
  <sheetFormatPr defaultRowHeight="17.7"/>
  <cols>
    <col min="1" max="1" width="5" style="9" bestFit="1" customWidth="1"/>
    <col min="2" max="2" width="17.140625" style="9" customWidth="1"/>
    <col min="3" max="3" width="5.6171875" style="9" bestFit="1" customWidth="1"/>
    <col min="4" max="29" width="8.6171875" style="24" customWidth="1"/>
    <col min="30" max="16384" width="8.76171875" style="9"/>
  </cols>
  <sheetData>
    <row r="1" spans="1:29" ht="18" thickBot="1">
      <c r="A1" s="230"/>
      <c r="B1" s="230"/>
      <c r="C1" s="230"/>
      <c r="D1" s="228" t="s">
        <v>14</v>
      </c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 t="s">
        <v>15</v>
      </c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</row>
    <row r="2" spans="1:29" ht="19.5" customHeight="1" thickTop="1" thickBot="1">
      <c r="A2" s="230"/>
      <c r="B2" s="230"/>
      <c r="C2" s="230"/>
      <c r="D2" s="10" t="s">
        <v>13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2" t="s">
        <v>12</v>
      </c>
      <c r="P2" s="234" t="s">
        <v>35</v>
      </c>
      <c r="Q2" s="13" t="s">
        <v>13</v>
      </c>
      <c r="R2" s="11" t="s">
        <v>2</v>
      </c>
      <c r="S2" s="11" t="s">
        <v>3</v>
      </c>
      <c r="T2" s="11" t="s">
        <v>4</v>
      </c>
      <c r="U2" s="11" t="s">
        <v>5</v>
      </c>
      <c r="V2" s="11" t="s">
        <v>6</v>
      </c>
      <c r="W2" s="11" t="s">
        <v>7</v>
      </c>
      <c r="X2" s="11" t="s">
        <v>8</v>
      </c>
      <c r="Y2" s="11" t="s">
        <v>9</v>
      </c>
      <c r="Z2" s="11" t="s">
        <v>10</v>
      </c>
      <c r="AA2" s="11" t="s">
        <v>11</v>
      </c>
      <c r="AB2" s="12" t="s">
        <v>12</v>
      </c>
      <c r="AC2" s="225" t="s">
        <v>35</v>
      </c>
    </row>
    <row r="3" spans="1:29" ht="18" thickBot="1">
      <c r="A3" s="230" t="s">
        <v>34</v>
      </c>
      <c r="B3" s="230"/>
      <c r="C3" s="230"/>
      <c r="D3" s="42">
        <f t="array" ref="D3:O3">TRANSPOSE(全熱交換器!C11:C22)</f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6">
        <v>0</v>
      </c>
      <c r="P3" s="235"/>
      <c r="Q3" s="14">
        <f t="array" ref="Q3:AB3">TRANSPOSE(全熱交換器!D11:D22)</f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6">
        <v>0</v>
      </c>
      <c r="AC3" s="226"/>
    </row>
    <row r="4" spans="1:29" ht="18" thickBot="1">
      <c r="A4" s="231" t="s">
        <v>36</v>
      </c>
      <c r="B4" s="231"/>
      <c r="C4" s="230"/>
      <c r="D4" s="18">
        <v>15.5</v>
      </c>
      <c r="E4" s="19">
        <v>21.7</v>
      </c>
      <c r="F4" s="19">
        <v>30.6</v>
      </c>
      <c r="G4" s="19">
        <v>52.5</v>
      </c>
      <c r="H4" s="19">
        <v>59</v>
      </c>
      <c r="I4" s="19">
        <v>40.5</v>
      </c>
      <c r="J4" s="19">
        <v>21.6</v>
      </c>
      <c r="K4" s="19">
        <v>0</v>
      </c>
      <c r="L4" s="19">
        <v>0</v>
      </c>
      <c r="M4" s="19">
        <v>0</v>
      </c>
      <c r="N4" s="19">
        <v>0</v>
      </c>
      <c r="O4" s="20">
        <v>0</v>
      </c>
      <c r="P4" s="235"/>
      <c r="Q4" s="21">
        <v>20.100000000000001</v>
      </c>
      <c r="R4" s="22">
        <v>6.8</v>
      </c>
      <c r="S4" s="22">
        <v>0</v>
      </c>
      <c r="T4" s="22">
        <v>0</v>
      </c>
      <c r="U4" s="22">
        <v>0</v>
      </c>
      <c r="V4" s="22">
        <v>0</v>
      </c>
      <c r="W4" s="22">
        <v>8.1</v>
      </c>
      <c r="X4" s="22">
        <v>18.3</v>
      </c>
      <c r="Y4" s="22">
        <v>39.799999999999997</v>
      </c>
      <c r="Z4" s="22">
        <v>53.3</v>
      </c>
      <c r="AA4" s="22">
        <v>49.6</v>
      </c>
      <c r="AB4" s="23">
        <v>30.3</v>
      </c>
      <c r="AC4" s="226"/>
    </row>
    <row r="5" spans="1:29" ht="18" thickBot="1">
      <c r="A5" s="17" t="s">
        <v>25</v>
      </c>
      <c r="B5" s="8" t="s">
        <v>26</v>
      </c>
      <c r="C5" s="17" t="s">
        <v>27</v>
      </c>
      <c r="D5" s="232" t="s">
        <v>28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6"/>
      <c r="Q5" s="222" t="s">
        <v>29</v>
      </c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4"/>
      <c r="AC5" s="227"/>
    </row>
    <row r="6" spans="1:29" ht="18.75" customHeight="1">
      <c r="A6" s="25" t="str">
        <f>全熱交換器!F10</f>
        <v>例</v>
      </c>
      <c r="B6" s="156" t="str">
        <f>全熱交換器!G10</f>
        <v>会議室</v>
      </c>
      <c r="C6" s="157">
        <f>全熱交換器!N10</f>
        <v>1</v>
      </c>
      <c r="D6" s="158">
        <f t="shared" ref="D6:O16" si="0">D$3*$C6*D$4*0.01</f>
        <v>0</v>
      </c>
      <c r="E6" s="159">
        <f t="shared" si="0"/>
        <v>0</v>
      </c>
      <c r="F6" s="159">
        <f t="shared" si="0"/>
        <v>0</v>
      </c>
      <c r="G6" s="159">
        <f t="shared" si="0"/>
        <v>0</v>
      </c>
      <c r="H6" s="159">
        <f t="shared" si="0"/>
        <v>0</v>
      </c>
      <c r="I6" s="159">
        <f t="shared" si="0"/>
        <v>0</v>
      </c>
      <c r="J6" s="159">
        <f t="shared" si="0"/>
        <v>0</v>
      </c>
      <c r="K6" s="159">
        <f t="shared" si="0"/>
        <v>0</v>
      </c>
      <c r="L6" s="159">
        <f t="shared" si="0"/>
        <v>0</v>
      </c>
      <c r="M6" s="159">
        <f t="shared" si="0"/>
        <v>0</v>
      </c>
      <c r="N6" s="159">
        <f t="shared" si="0"/>
        <v>0</v>
      </c>
      <c r="O6" s="160">
        <f t="shared" si="0"/>
        <v>0</v>
      </c>
      <c r="P6" s="161">
        <f>SUM(D6:O6)</f>
        <v>0</v>
      </c>
      <c r="Q6" s="162">
        <f>Q$3*$C6*Q$4*0.01</f>
        <v>0</v>
      </c>
      <c r="R6" s="159">
        <f t="shared" ref="R6:AB7" si="1">R$3*$C6*R$4*0.01</f>
        <v>0</v>
      </c>
      <c r="S6" s="159">
        <f t="shared" si="1"/>
        <v>0</v>
      </c>
      <c r="T6" s="159">
        <f t="shared" si="1"/>
        <v>0</v>
      </c>
      <c r="U6" s="159">
        <f t="shared" si="1"/>
        <v>0</v>
      </c>
      <c r="V6" s="159">
        <f t="shared" si="1"/>
        <v>0</v>
      </c>
      <c r="W6" s="159">
        <f t="shared" si="1"/>
        <v>0</v>
      </c>
      <c r="X6" s="159">
        <f t="shared" si="1"/>
        <v>0</v>
      </c>
      <c r="Y6" s="159">
        <f t="shared" si="1"/>
        <v>0</v>
      </c>
      <c r="Z6" s="159">
        <f t="shared" si="1"/>
        <v>0</v>
      </c>
      <c r="AA6" s="159">
        <f t="shared" si="1"/>
        <v>0</v>
      </c>
      <c r="AB6" s="160">
        <f t="shared" si="1"/>
        <v>0</v>
      </c>
      <c r="AC6" s="161">
        <f>SUM(Q6:AB6)</f>
        <v>0</v>
      </c>
    </row>
    <row r="7" spans="1:29" ht="18.75" customHeight="1">
      <c r="A7" s="97">
        <f>全熱交換器!F11</f>
        <v>1</v>
      </c>
      <c r="B7" s="98">
        <f>全熱交換器!G11</f>
        <v>0</v>
      </c>
      <c r="C7" s="99">
        <f>全熱交換器!N11</f>
        <v>0</v>
      </c>
      <c r="D7" s="100">
        <f t="shared" si="0"/>
        <v>0</v>
      </c>
      <c r="E7" s="101">
        <f t="shared" si="0"/>
        <v>0</v>
      </c>
      <c r="F7" s="101">
        <f t="shared" si="0"/>
        <v>0</v>
      </c>
      <c r="G7" s="101">
        <f t="shared" si="0"/>
        <v>0</v>
      </c>
      <c r="H7" s="101">
        <f t="shared" si="0"/>
        <v>0</v>
      </c>
      <c r="I7" s="101">
        <f t="shared" si="0"/>
        <v>0</v>
      </c>
      <c r="J7" s="101">
        <f t="shared" si="0"/>
        <v>0</v>
      </c>
      <c r="K7" s="101">
        <f t="shared" si="0"/>
        <v>0</v>
      </c>
      <c r="L7" s="101">
        <f t="shared" si="0"/>
        <v>0</v>
      </c>
      <c r="M7" s="101">
        <f t="shared" si="0"/>
        <v>0</v>
      </c>
      <c r="N7" s="101">
        <f t="shared" si="0"/>
        <v>0</v>
      </c>
      <c r="O7" s="102">
        <f t="shared" si="0"/>
        <v>0</v>
      </c>
      <c r="P7" s="103">
        <f>SUM(D7:O7)</f>
        <v>0</v>
      </c>
      <c r="Q7" s="104">
        <f>Q$3*$C7*Q$4*0.01</f>
        <v>0</v>
      </c>
      <c r="R7" s="101">
        <f t="shared" si="1"/>
        <v>0</v>
      </c>
      <c r="S7" s="101">
        <f t="shared" si="1"/>
        <v>0</v>
      </c>
      <c r="T7" s="101">
        <f t="shared" si="1"/>
        <v>0</v>
      </c>
      <c r="U7" s="101">
        <f t="shared" si="1"/>
        <v>0</v>
      </c>
      <c r="V7" s="101">
        <f t="shared" si="1"/>
        <v>0</v>
      </c>
      <c r="W7" s="101">
        <f t="shared" si="1"/>
        <v>0</v>
      </c>
      <c r="X7" s="101">
        <f t="shared" si="1"/>
        <v>0</v>
      </c>
      <c r="Y7" s="101">
        <f t="shared" si="1"/>
        <v>0</v>
      </c>
      <c r="Z7" s="101">
        <f t="shared" si="1"/>
        <v>0</v>
      </c>
      <c r="AA7" s="101">
        <f t="shared" si="1"/>
        <v>0</v>
      </c>
      <c r="AB7" s="102">
        <f t="shared" si="1"/>
        <v>0</v>
      </c>
      <c r="AC7" s="103">
        <f>SUM(Q7:AB7)</f>
        <v>0</v>
      </c>
    </row>
    <row r="8" spans="1:29">
      <c r="A8" s="26">
        <f>全熱交換器!F12</f>
        <v>2</v>
      </c>
      <c r="B8" s="28">
        <f>全熱交換器!G12</f>
        <v>0</v>
      </c>
      <c r="C8" s="29">
        <f>全熱交換器!N12</f>
        <v>0</v>
      </c>
      <c r="D8" s="30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2">
        <f t="shared" si="0"/>
        <v>0</v>
      </c>
      <c r="P8" s="33">
        <f>SUM(D8:O8)</f>
        <v>0</v>
      </c>
      <c r="Q8" s="34">
        <f t="shared" ref="Q8:AB21" si="2">Q$3*$C8*Q$4*0.01</f>
        <v>0</v>
      </c>
      <c r="R8" s="31">
        <f t="shared" si="2"/>
        <v>0</v>
      </c>
      <c r="S8" s="31">
        <f t="shared" si="2"/>
        <v>0</v>
      </c>
      <c r="T8" s="31">
        <f t="shared" si="2"/>
        <v>0</v>
      </c>
      <c r="U8" s="31">
        <f t="shared" si="2"/>
        <v>0</v>
      </c>
      <c r="V8" s="31">
        <f t="shared" si="2"/>
        <v>0</v>
      </c>
      <c r="W8" s="31">
        <f t="shared" si="2"/>
        <v>0</v>
      </c>
      <c r="X8" s="31">
        <f t="shared" si="2"/>
        <v>0</v>
      </c>
      <c r="Y8" s="31">
        <f t="shared" si="2"/>
        <v>0</v>
      </c>
      <c r="Z8" s="31">
        <f t="shared" si="2"/>
        <v>0</v>
      </c>
      <c r="AA8" s="31">
        <f t="shared" si="2"/>
        <v>0</v>
      </c>
      <c r="AB8" s="32">
        <f t="shared" si="2"/>
        <v>0</v>
      </c>
      <c r="AC8" s="33">
        <f>SUM(Q8:AB8)</f>
        <v>0</v>
      </c>
    </row>
    <row r="9" spans="1:29">
      <c r="A9" s="26">
        <f>全熱交換器!F13</f>
        <v>3</v>
      </c>
      <c r="B9" s="28">
        <f>全熱交換器!G13</f>
        <v>0</v>
      </c>
      <c r="C9" s="29">
        <f>全熱交換器!N13</f>
        <v>0</v>
      </c>
      <c r="D9" s="30">
        <f t="shared" si="0"/>
        <v>0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0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32">
        <f t="shared" si="0"/>
        <v>0</v>
      </c>
      <c r="P9" s="33">
        <f t="shared" ref="P9:P21" si="3">SUM(D9:O9)</f>
        <v>0</v>
      </c>
      <c r="Q9" s="34">
        <f t="shared" si="2"/>
        <v>0</v>
      </c>
      <c r="R9" s="31">
        <f t="shared" si="2"/>
        <v>0</v>
      </c>
      <c r="S9" s="31">
        <f t="shared" si="2"/>
        <v>0</v>
      </c>
      <c r="T9" s="31">
        <f t="shared" si="2"/>
        <v>0</v>
      </c>
      <c r="U9" s="31">
        <f t="shared" si="2"/>
        <v>0</v>
      </c>
      <c r="V9" s="31">
        <f t="shared" si="2"/>
        <v>0</v>
      </c>
      <c r="W9" s="31">
        <f t="shared" si="2"/>
        <v>0</v>
      </c>
      <c r="X9" s="31">
        <f t="shared" si="2"/>
        <v>0</v>
      </c>
      <c r="Y9" s="31">
        <f t="shared" si="2"/>
        <v>0</v>
      </c>
      <c r="Z9" s="31">
        <f t="shared" si="2"/>
        <v>0</v>
      </c>
      <c r="AA9" s="31">
        <f t="shared" si="2"/>
        <v>0</v>
      </c>
      <c r="AB9" s="32">
        <f t="shared" si="2"/>
        <v>0</v>
      </c>
      <c r="AC9" s="33">
        <f t="shared" ref="AC9:AC21" si="4">SUM(Q9:AB9)</f>
        <v>0</v>
      </c>
    </row>
    <row r="10" spans="1:29">
      <c r="A10" s="26">
        <f>全熱交換器!F14</f>
        <v>4</v>
      </c>
      <c r="B10" s="28">
        <f>全熱交換器!G14</f>
        <v>0</v>
      </c>
      <c r="C10" s="29">
        <f>全熱交換器!N14</f>
        <v>0</v>
      </c>
      <c r="D10" s="30">
        <f t="shared" si="0"/>
        <v>0</v>
      </c>
      <c r="E10" s="31">
        <f t="shared" si="0"/>
        <v>0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32">
        <f t="shared" si="0"/>
        <v>0</v>
      </c>
      <c r="P10" s="33">
        <f t="shared" si="3"/>
        <v>0</v>
      </c>
      <c r="Q10" s="34">
        <f t="shared" si="2"/>
        <v>0</v>
      </c>
      <c r="R10" s="31">
        <f t="shared" si="2"/>
        <v>0</v>
      </c>
      <c r="S10" s="31">
        <f t="shared" si="2"/>
        <v>0</v>
      </c>
      <c r="T10" s="31">
        <f t="shared" si="2"/>
        <v>0</v>
      </c>
      <c r="U10" s="31">
        <f t="shared" si="2"/>
        <v>0</v>
      </c>
      <c r="V10" s="31">
        <f t="shared" si="2"/>
        <v>0</v>
      </c>
      <c r="W10" s="31">
        <f t="shared" si="2"/>
        <v>0</v>
      </c>
      <c r="X10" s="31">
        <f t="shared" si="2"/>
        <v>0</v>
      </c>
      <c r="Y10" s="31">
        <f t="shared" si="2"/>
        <v>0</v>
      </c>
      <c r="Z10" s="31">
        <f t="shared" si="2"/>
        <v>0</v>
      </c>
      <c r="AA10" s="31">
        <f t="shared" si="2"/>
        <v>0</v>
      </c>
      <c r="AB10" s="32">
        <f t="shared" si="2"/>
        <v>0</v>
      </c>
      <c r="AC10" s="33">
        <f t="shared" si="4"/>
        <v>0</v>
      </c>
    </row>
    <row r="11" spans="1:29">
      <c r="A11" s="26">
        <f>全熱交換器!F15</f>
        <v>5</v>
      </c>
      <c r="B11" s="28">
        <f>全熱交換器!G15</f>
        <v>0</v>
      </c>
      <c r="C11" s="29">
        <f>全熱交換器!N15</f>
        <v>0</v>
      </c>
      <c r="D11" s="30">
        <f t="shared" si="0"/>
        <v>0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32">
        <f t="shared" si="0"/>
        <v>0</v>
      </c>
      <c r="P11" s="33">
        <f t="shared" si="3"/>
        <v>0</v>
      </c>
      <c r="Q11" s="34">
        <f t="shared" si="2"/>
        <v>0</v>
      </c>
      <c r="R11" s="31">
        <f t="shared" si="2"/>
        <v>0</v>
      </c>
      <c r="S11" s="31">
        <f t="shared" si="2"/>
        <v>0</v>
      </c>
      <c r="T11" s="31">
        <f t="shared" si="2"/>
        <v>0</v>
      </c>
      <c r="U11" s="31">
        <f t="shared" si="2"/>
        <v>0</v>
      </c>
      <c r="V11" s="31">
        <f t="shared" si="2"/>
        <v>0</v>
      </c>
      <c r="W11" s="31">
        <f t="shared" si="2"/>
        <v>0</v>
      </c>
      <c r="X11" s="31">
        <f t="shared" si="2"/>
        <v>0</v>
      </c>
      <c r="Y11" s="31">
        <f t="shared" si="2"/>
        <v>0</v>
      </c>
      <c r="Z11" s="31">
        <f t="shared" si="2"/>
        <v>0</v>
      </c>
      <c r="AA11" s="31">
        <f t="shared" si="2"/>
        <v>0</v>
      </c>
      <c r="AB11" s="32">
        <f t="shared" si="2"/>
        <v>0</v>
      </c>
      <c r="AC11" s="33">
        <f t="shared" si="4"/>
        <v>0</v>
      </c>
    </row>
    <row r="12" spans="1:29">
      <c r="A12" s="26">
        <f>全熱交換器!F16</f>
        <v>6</v>
      </c>
      <c r="B12" s="28">
        <f>全熱交換器!G16</f>
        <v>0</v>
      </c>
      <c r="C12" s="29">
        <f>全熱交換器!N16</f>
        <v>0</v>
      </c>
      <c r="D12" s="30">
        <f t="shared" si="0"/>
        <v>0</v>
      </c>
      <c r="E12" s="31">
        <f t="shared" si="0"/>
        <v>0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2">
        <f t="shared" si="0"/>
        <v>0</v>
      </c>
      <c r="P12" s="33">
        <f t="shared" si="3"/>
        <v>0</v>
      </c>
      <c r="Q12" s="34">
        <f t="shared" si="2"/>
        <v>0</v>
      </c>
      <c r="R12" s="31">
        <f t="shared" si="2"/>
        <v>0</v>
      </c>
      <c r="S12" s="31">
        <f t="shared" si="2"/>
        <v>0</v>
      </c>
      <c r="T12" s="31">
        <f t="shared" si="2"/>
        <v>0</v>
      </c>
      <c r="U12" s="31">
        <f t="shared" si="2"/>
        <v>0</v>
      </c>
      <c r="V12" s="31">
        <f t="shared" si="2"/>
        <v>0</v>
      </c>
      <c r="W12" s="31">
        <f t="shared" si="2"/>
        <v>0</v>
      </c>
      <c r="X12" s="31">
        <f t="shared" si="2"/>
        <v>0</v>
      </c>
      <c r="Y12" s="31">
        <f t="shared" si="2"/>
        <v>0</v>
      </c>
      <c r="Z12" s="31">
        <f t="shared" si="2"/>
        <v>0</v>
      </c>
      <c r="AA12" s="31">
        <f t="shared" si="2"/>
        <v>0</v>
      </c>
      <c r="AB12" s="32">
        <f t="shared" si="2"/>
        <v>0</v>
      </c>
      <c r="AC12" s="33">
        <f t="shared" si="4"/>
        <v>0</v>
      </c>
    </row>
    <row r="13" spans="1:29">
      <c r="A13" s="26">
        <f>全熱交換器!F17</f>
        <v>7</v>
      </c>
      <c r="B13" s="28">
        <f>全熱交換器!G17</f>
        <v>0</v>
      </c>
      <c r="C13" s="29">
        <f>全熱交換器!N17</f>
        <v>0</v>
      </c>
      <c r="D13" s="30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2">
        <f t="shared" si="0"/>
        <v>0</v>
      </c>
      <c r="P13" s="33">
        <f t="shared" si="3"/>
        <v>0</v>
      </c>
      <c r="Q13" s="34">
        <f t="shared" si="2"/>
        <v>0</v>
      </c>
      <c r="R13" s="31">
        <f t="shared" si="2"/>
        <v>0</v>
      </c>
      <c r="S13" s="31">
        <f t="shared" si="2"/>
        <v>0</v>
      </c>
      <c r="T13" s="31">
        <f t="shared" si="2"/>
        <v>0</v>
      </c>
      <c r="U13" s="31">
        <f t="shared" si="2"/>
        <v>0</v>
      </c>
      <c r="V13" s="31">
        <f t="shared" si="2"/>
        <v>0</v>
      </c>
      <c r="W13" s="31">
        <f t="shared" si="2"/>
        <v>0</v>
      </c>
      <c r="X13" s="31">
        <f t="shared" si="2"/>
        <v>0</v>
      </c>
      <c r="Y13" s="31">
        <f t="shared" si="2"/>
        <v>0</v>
      </c>
      <c r="Z13" s="31">
        <f t="shared" ref="R13:AB21" si="5">Z$3*$C13*Z$4*0.01</f>
        <v>0</v>
      </c>
      <c r="AA13" s="31">
        <f t="shared" si="5"/>
        <v>0</v>
      </c>
      <c r="AB13" s="32">
        <f t="shared" si="5"/>
        <v>0</v>
      </c>
      <c r="AC13" s="33">
        <f t="shared" si="4"/>
        <v>0</v>
      </c>
    </row>
    <row r="14" spans="1:29">
      <c r="A14" s="26">
        <f>全熱交換器!F18</f>
        <v>8</v>
      </c>
      <c r="B14" s="28">
        <f>全熱交換器!G18</f>
        <v>0</v>
      </c>
      <c r="C14" s="29">
        <f>全熱交換器!N18</f>
        <v>0</v>
      </c>
      <c r="D14" s="30">
        <f t="shared" si="0"/>
        <v>0</v>
      </c>
      <c r="E14" s="31">
        <f t="shared" si="0"/>
        <v>0</v>
      </c>
      <c r="F14" s="31">
        <f t="shared" si="0"/>
        <v>0</v>
      </c>
      <c r="G14" s="31">
        <f t="shared" si="0"/>
        <v>0</v>
      </c>
      <c r="H14" s="31">
        <f t="shared" si="0"/>
        <v>0</v>
      </c>
      <c r="I14" s="31">
        <f t="shared" si="0"/>
        <v>0</v>
      </c>
      <c r="J14" s="31">
        <f t="shared" si="0"/>
        <v>0</v>
      </c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2">
        <f t="shared" si="0"/>
        <v>0</v>
      </c>
      <c r="P14" s="33">
        <f t="shared" si="3"/>
        <v>0</v>
      </c>
      <c r="Q14" s="34">
        <f t="shared" si="2"/>
        <v>0</v>
      </c>
      <c r="R14" s="31">
        <f t="shared" si="5"/>
        <v>0</v>
      </c>
      <c r="S14" s="31">
        <f t="shared" si="5"/>
        <v>0</v>
      </c>
      <c r="T14" s="31">
        <f t="shared" si="5"/>
        <v>0</v>
      </c>
      <c r="U14" s="31">
        <f t="shared" si="5"/>
        <v>0</v>
      </c>
      <c r="V14" s="31">
        <f t="shared" si="5"/>
        <v>0</v>
      </c>
      <c r="W14" s="31">
        <f t="shared" si="5"/>
        <v>0</v>
      </c>
      <c r="X14" s="31">
        <f t="shared" si="5"/>
        <v>0</v>
      </c>
      <c r="Y14" s="31">
        <f t="shared" si="5"/>
        <v>0</v>
      </c>
      <c r="Z14" s="31">
        <f t="shared" si="5"/>
        <v>0</v>
      </c>
      <c r="AA14" s="31">
        <f t="shared" si="5"/>
        <v>0</v>
      </c>
      <c r="AB14" s="32">
        <f t="shared" si="5"/>
        <v>0</v>
      </c>
      <c r="AC14" s="33">
        <f t="shared" si="4"/>
        <v>0</v>
      </c>
    </row>
    <row r="15" spans="1:29">
      <c r="A15" s="26">
        <f>全熱交換器!F19</f>
        <v>9</v>
      </c>
      <c r="B15" s="28">
        <f>全熱交換器!G19</f>
        <v>0</v>
      </c>
      <c r="C15" s="29">
        <f>全熱交換器!N19</f>
        <v>0</v>
      </c>
      <c r="D15" s="30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2">
        <f t="shared" si="0"/>
        <v>0</v>
      </c>
      <c r="P15" s="33">
        <f t="shared" si="3"/>
        <v>0</v>
      </c>
      <c r="Q15" s="34">
        <f t="shared" si="2"/>
        <v>0</v>
      </c>
      <c r="R15" s="31">
        <f t="shared" si="5"/>
        <v>0</v>
      </c>
      <c r="S15" s="31">
        <f t="shared" si="5"/>
        <v>0</v>
      </c>
      <c r="T15" s="31">
        <f t="shared" si="5"/>
        <v>0</v>
      </c>
      <c r="U15" s="31">
        <f t="shared" si="5"/>
        <v>0</v>
      </c>
      <c r="V15" s="31">
        <f t="shared" si="5"/>
        <v>0</v>
      </c>
      <c r="W15" s="31">
        <f t="shared" si="5"/>
        <v>0</v>
      </c>
      <c r="X15" s="31">
        <f t="shared" si="5"/>
        <v>0</v>
      </c>
      <c r="Y15" s="31">
        <f t="shared" si="5"/>
        <v>0</v>
      </c>
      <c r="Z15" s="31">
        <f t="shared" si="5"/>
        <v>0</v>
      </c>
      <c r="AA15" s="31">
        <f t="shared" si="5"/>
        <v>0</v>
      </c>
      <c r="AB15" s="32">
        <f t="shared" si="5"/>
        <v>0</v>
      </c>
      <c r="AC15" s="33">
        <f t="shared" si="4"/>
        <v>0</v>
      </c>
    </row>
    <row r="16" spans="1:29">
      <c r="A16" s="26">
        <f>全熱交換器!F20</f>
        <v>10</v>
      </c>
      <c r="B16" s="28">
        <f>全熱交換器!G20</f>
        <v>0</v>
      </c>
      <c r="C16" s="29">
        <f>全熱交換器!N20</f>
        <v>0</v>
      </c>
      <c r="D16" s="30">
        <f t="shared" si="0"/>
        <v>0</v>
      </c>
      <c r="E16" s="31">
        <f t="shared" si="0"/>
        <v>0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32">
        <f t="shared" si="0"/>
        <v>0</v>
      </c>
      <c r="P16" s="33">
        <f t="shared" si="3"/>
        <v>0</v>
      </c>
      <c r="Q16" s="34">
        <f t="shared" si="2"/>
        <v>0</v>
      </c>
      <c r="R16" s="31">
        <f t="shared" si="5"/>
        <v>0</v>
      </c>
      <c r="S16" s="31">
        <f t="shared" si="5"/>
        <v>0</v>
      </c>
      <c r="T16" s="31">
        <f t="shared" si="5"/>
        <v>0</v>
      </c>
      <c r="U16" s="31">
        <f t="shared" si="5"/>
        <v>0</v>
      </c>
      <c r="V16" s="31">
        <f t="shared" si="5"/>
        <v>0</v>
      </c>
      <c r="W16" s="31">
        <f t="shared" si="5"/>
        <v>0</v>
      </c>
      <c r="X16" s="31">
        <f t="shared" si="5"/>
        <v>0</v>
      </c>
      <c r="Y16" s="31">
        <f t="shared" si="5"/>
        <v>0</v>
      </c>
      <c r="Z16" s="31">
        <f t="shared" si="5"/>
        <v>0</v>
      </c>
      <c r="AA16" s="31">
        <f t="shared" si="5"/>
        <v>0</v>
      </c>
      <c r="AB16" s="32">
        <f t="shared" si="5"/>
        <v>0</v>
      </c>
      <c r="AC16" s="33">
        <f t="shared" si="4"/>
        <v>0</v>
      </c>
    </row>
    <row r="17" spans="1:29">
      <c r="A17" s="26">
        <f>全熱交換器!F21</f>
        <v>11</v>
      </c>
      <c r="B17" s="28">
        <f>全熱交換器!G21</f>
        <v>0</v>
      </c>
      <c r="C17" s="29">
        <f>全熱交換器!N21</f>
        <v>0</v>
      </c>
      <c r="D17" s="30">
        <f t="shared" ref="D17:O21" si="6">D$3*$C17*D$4*0.01</f>
        <v>0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6"/>
        <v>0</v>
      </c>
      <c r="O17" s="32">
        <f t="shared" si="6"/>
        <v>0</v>
      </c>
      <c r="P17" s="33">
        <f t="shared" si="3"/>
        <v>0</v>
      </c>
      <c r="Q17" s="34">
        <f t="shared" si="2"/>
        <v>0</v>
      </c>
      <c r="R17" s="31">
        <f t="shared" si="5"/>
        <v>0</v>
      </c>
      <c r="S17" s="31">
        <f t="shared" si="5"/>
        <v>0</v>
      </c>
      <c r="T17" s="31">
        <f t="shared" si="5"/>
        <v>0</v>
      </c>
      <c r="U17" s="31">
        <f t="shared" si="5"/>
        <v>0</v>
      </c>
      <c r="V17" s="31">
        <f t="shared" si="5"/>
        <v>0</v>
      </c>
      <c r="W17" s="31">
        <f t="shared" si="5"/>
        <v>0</v>
      </c>
      <c r="X17" s="31">
        <f t="shared" si="5"/>
        <v>0</v>
      </c>
      <c r="Y17" s="31">
        <f t="shared" si="5"/>
        <v>0</v>
      </c>
      <c r="Z17" s="31">
        <f t="shared" si="5"/>
        <v>0</v>
      </c>
      <c r="AA17" s="31">
        <f t="shared" si="5"/>
        <v>0</v>
      </c>
      <c r="AB17" s="32">
        <f t="shared" si="5"/>
        <v>0</v>
      </c>
      <c r="AC17" s="33">
        <f t="shared" si="4"/>
        <v>0</v>
      </c>
    </row>
    <row r="18" spans="1:29">
      <c r="A18" s="26">
        <f>全熱交換器!F22</f>
        <v>12</v>
      </c>
      <c r="B18" s="28">
        <f>全熱交換器!G22</f>
        <v>0</v>
      </c>
      <c r="C18" s="29">
        <f>全熱交換器!N22</f>
        <v>0</v>
      </c>
      <c r="D18" s="30">
        <f t="shared" si="6"/>
        <v>0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6"/>
        <v>0</v>
      </c>
      <c r="O18" s="32">
        <f t="shared" si="6"/>
        <v>0</v>
      </c>
      <c r="P18" s="33">
        <f t="shared" si="3"/>
        <v>0</v>
      </c>
      <c r="Q18" s="34">
        <f t="shared" si="2"/>
        <v>0</v>
      </c>
      <c r="R18" s="31">
        <f t="shared" si="5"/>
        <v>0</v>
      </c>
      <c r="S18" s="31">
        <f t="shared" si="5"/>
        <v>0</v>
      </c>
      <c r="T18" s="31">
        <f t="shared" si="5"/>
        <v>0</v>
      </c>
      <c r="U18" s="31">
        <f t="shared" si="5"/>
        <v>0</v>
      </c>
      <c r="V18" s="31">
        <f t="shared" si="5"/>
        <v>0</v>
      </c>
      <c r="W18" s="31">
        <f t="shared" si="5"/>
        <v>0</v>
      </c>
      <c r="X18" s="31">
        <f t="shared" si="5"/>
        <v>0</v>
      </c>
      <c r="Y18" s="31">
        <f t="shared" si="5"/>
        <v>0</v>
      </c>
      <c r="Z18" s="31">
        <f t="shared" si="5"/>
        <v>0</v>
      </c>
      <c r="AA18" s="31">
        <f t="shared" si="5"/>
        <v>0</v>
      </c>
      <c r="AB18" s="32">
        <f t="shared" si="5"/>
        <v>0</v>
      </c>
      <c r="AC18" s="33">
        <f t="shared" si="4"/>
        <v>0</v>
      </c>
    </row>
    <row r="19" spans="1:29">
      <c r="A19" s="26">
        <f>全熱交換器!F23</f>
        <v>13</v>
      </c>
      <c r="B19" s="28">
        <f>全熱交換器!G23</f>
        <v>0</v>
      </c>
      <c r="C19" s="29">
        <f>全熱交換器!N23</f>
        <v>0</v>
      </c>
      <c r="D19" s="30">
        <f t="shared" si="6"/>
        <v>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2">
        <f t="shared" si="6"/>
        <v>0</v>
      </c>
      <c r="P19" s="33">
        <f t="shared" si="3"/>
        <v>0</v>
      </c>
      <c r="Q19" s="34">
        <f t="shared" si="2"/>
        <v>0</v>
      </c>
      <c r="R19" s="31">
        <f t="shared" si="5"/>
        <v>0</v>
      </c>
      <c r="S19" s="31">
        <f t="shared" si="5"/>
        <v>0</v>
      </c>
      <c r="T19" s="31">
        <f t="shared" si="5"/>
        <v>0</v>
      </c>
      <c r="U19" s="31">
        <f t="shared" si="5"/>
        <v>0</v>
      </c>
      <c r="V19" s="31">
        <f t="shared" si="5"/>
        <v>0</v>
      </c>
      <c r="W19" s="31">
        <f t="shared" si="5"/>
        <v>0</v>
      </c>
      <c r="X19" s="31">
        <f t="shared" si="5"/>
        <v>0</v>
      </c>
      <c r="Y19" s="31">
        <f t="shared" si="5"/>
        <v>0</v>
      </c>
      <c r="Z19" s="31">
        <f t="shared" si="5"/>
        <v>0</v>
      </c>
      <c r="AA19" s="31">
        <f t="shared" si="5"/>
        <v>0</v>
      </c>
      <c r="AB19" s="32">
        <f t="shared" si="5"/>
        <v>0</v>
      </c>
      <c r="AC19" s="33">
        <f t="shared" si="4"/>
        <v>0</v>
      </c>
    </row>
    <row r="20" spans="1:29">
      <c r="A20" s="26">
        <f>全熱交換器!F24</f>
        <v>14</v>
      </c>
      <c r="B20" s="28">
        <f>全熱交換器!G24</f>
        <v>0</v>
      </c>
      <c r="C20" s="29">
        <f>全熱交換器!N24</f>
        <v>0</v>
      </c>
      <c r="D20" s="30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2">
        <f t="shared" si="6"/>
        <v>0</v>
      </c>
      <c r="P20" s="33">
        <f t="shared" si="3"/>
        <v>0</v>
      </c>
      <c r="Q20" s="34">
        <f t="shared" si="2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si="5"/>
        <v>0</v>
      </c>
      <c r="AA20" s="31">
        <f t="shared" si="5"/>
        <v>0</v>
      </c>
      <c r="AB20" s="32">
        <f t="shared" si="5"/>
        <v>0</v>
      </c>
      <c r="AC20" s="33">
        <f t="shared" si="4"/>
        <v>0</v>
      </c>
    </row>
    <row r="21" spans="1:29" ht="18" thickBot="1">
      <c r="A21" s="27">
        <f>全熱交換器!F25</f>
        <v>15</v>
      </c>
      <c r="B21" s="35">
        <f>全熱交換器!G25</f>
        <v>0</v>
      </c>
      <c r="C21" s="36">
        <f>全熱交換器!N25</f>
        <v>0</v>
      </c>
      <c r="D21" s="37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9">
        <f t="shared" si="6"/>
        <v>0</v>
      </c>
      <c r="P21" s="40">
        <f t="shared" si="3"/>
        <v>0</v>
      </c>
      <c r="Q21" s="41">
        <f t="shared" si="2"/>
        <v>0</v>
      </c>
      <c r="R21" s="38">
        <f t="shared" si="5"/>
        <v>0</v>
      </c>
      <c r="S21" s="38">
        <f t="shared" si="5"/>
        <v>0</v>
      </c>
      <c r="T21" s="38">
        <f t="shared" si="5"/>
        <v>0</v>
      </c>
      <c r="U21" s="38">
        <f t="shared" si="5"/>
        <v>0</v>
      </c>
      <c r="V21" s="38">
        <f t="shared" si="5"/>
        <v>0</v>
      </c>
      <c r="W21" s="38">
        <f t="shared" si="5"/>
        <v>0</v>
      </c>
      <c r="X21" s="38">
        <f t="shared" si="5"/>
        <v>0</v>
      </c>
      <c r="Y21" s="38">
        <f t="shared" si="5"/>
        <v>0</v>
      </c>
      <c r="Z21" s="38">
        <f t="shared" si="5"/>
        <v>0</v>
      </c>
      <c r="AA21" s="38">
        <f t="shared" si="5"/>
        <v>0</v>
      </c>
      <c r="AB21" s="39">
        <f t="shared" si="5"/>
        <v>0</v>
      </c>
      <c r="AC21" s="40">
        <f t="shared" si="4"/>
        <v>0</v>
      </c>
    </row>
  </sheetData>
  <sheetProtection algorithmName="SHA-512" hashValue="qm5EJo9P1dZv/ilhA5DnsfSuSvEOvlGJ23c+V5I9KkCdrXeBFP2AEJv+e74PmAgOtQBYmnWU0RT/Hi08aYOW7A==" saltValue="XFwsLHxXsF4htUi8qpQefQ==" spinCount="100000" sheet="1" formatCells="0" formatColumns="0" formatRows="0"/>
  <mergeCells count="9">
    <mergeCell ref="Q5:AB5"/>
    <mergeCell ref="AC2:AC5"/>
    <mergeCell ref="D1:P1"/>
    <mergeCell ref="Q1:AC1"/>
    <mergeCell ref="A3:C3"/>
    <mergeCell ref="A4:C4"/>
    <mergeCell ref="A1:C2"/>
    <mergeCell ref="D5:O5"/>
    <mergeCell ref="P2:P5"/>
  </mergeCells>
  <phoneticPr fontId="2"/>
  <pageMargins left="0.7" right="0.7" top="0.75" bottom="0.75" header="0.3" footer="0.3"/>
  <pageSetup paperSize="9" scale="29" orientation="portrait" r:id="rId1"/>
  <ignoredErrors>
    <ignoredError sqref="P6:P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全熱交換器</vt:lpstr>
      <vt:lpstr>年間負荷相当日数計算</vt:lpstr>
      <vt:lpstr>全熱交換器!Print_Area</vt:lpstr>
      <vt:lpstr>年間負荷相当日数計算!Print_Area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2023-05-02T05:33:09Z</cp:lastPrinted>
  <dcterms:created xsi:type="dcterms:W3CDTF">2015-06-05T18:19:34Z</dcterms:created>
  <dcterms:modified xsi:type="dcterms:W3CDTF">2025-04-28T06:56:13Z</dcterms:modified>
</cp:coreProperties>
</file>