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共有ドライブ\E-konzal\001_生産\2024年度\240005_【間接補助】京都市脱炭素先行地域創出に関するコンソーシアム運営等事業(京都市)\2_E-konzal⇔申請者\1_交付要領・様式\3_CO2排出削減量計算書\"/>
    </mc:Choice>
  </mc:AlternateContent>
  <xr:revisionPtr revIDLastSave="0" documentId="13_ncr:1_{F0009B8A-D359-4222-9551-5D5536124405}" xr6:coauthVersionLast="47" xr6:coauthVersionMax="47" xr10:uidLastSave="{00000000-0000-0000-0000-000000000000}"/>
  <bookViews>
    <workbookView xWindow="57480" yWindow="-120" windowWidth="29040" windowHeight="16440" xr2:uid="{00000000-000D-0000-FFFF-FFFF00000000}"/>
  </bookViews>
  <sheets>
    <sheet name="照明" sheetId="6" r:id="rId1"/>
  </sheets>
  <definedNames>
    <definedName name="_xlnm.Print_Area" localSheetId="0">照明!$A$1:$W$28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3" i="6" l="1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 l="1"/>
  <c r="C21" i="6" l="1"/>
  <c r="L19" i="6" l="1"/>
  <c r="M19" i="6" s="1"/>
  <c r="L18" i="6"/>
  <c r="M18" i="6" s="1"/>
  <c r="L17" i="6"/>
  <c r="M17" i="6" s="1"/>
  <c r="L16" i="6"/>
  <c r="M16" i="6" s="1"/>
  <c r="L15" i="6"/>
  <c r="M15" i="6" s="1"/>
  <c r="V15" i="6" s="1"/>
  <c r="L14" i="6"/>
  <c r="M14" i="6" s="1"/>
  <c r="V14" i="6" s="1"/>
  <c r="L23" i="6"/>
  <c r="M23" i="6" s="1"/>
  <c r="V23" i="6" s="1"/>
  <c r="L13" i="6"/>
  <c r="M13" i="6" s="1"/>
  <c r="V13" i="6" s="1"/>
  <c r="L22" i="6"/>
  <c r="M22" i="6" s="1"/>
  <c r="L12" i="6"/>
  <c r="M12" i="6" s="1"/>
  <c r="L21" i="6"/>
  <c r="M21" i="6" s="1"/>
  <c r="L11" i="6"/>
  <c r="M11" i="6" s="1"/>
  <c r="L20" i="6"/>
  <c r="M20" i="6" s="1"/>
  <c r="L10" i="6"/>
  <c r="M10" i="6" s="1"/>
  <c r="T10" i="6"/>
  <c r="U10" i="6" s="1"/>
  <c r="T11" i="6"/>
  <c r="U11" i="6" s="1"/>
  <c r="T21" i="6"/>
  <c r="U21" i="6" s="1"/>
  <c r="T12" i="6"/>
  <c r="U12" i="6" s="1"/>
  <c r="T13" i="6"/>
  <c r="U13" i="6" s="1"/>
  <c r="T23" i="6"/>
  <c r="U23" i="6" s="1"/>
  <c r="T14" i="6"/>
  <c r="U14" i="6" s="1"/>
  <c r="T15" i="6"/>
  <c r="U15" i="6" s="1"/>
  <c r="T16" i="6"/>
  <c r="U16" i="6" s="1"/>
  <c r="T17" i="6"/>
  <c r="U17" i="6" s="1"/>
  <c r="T18" i="6"/>
  <c r="U18" i="6" s="1"/>
  <c r="T19" i="6"/>
  <c r="U19" i="6" s="1"/>
  <c r="T20" i="6"/>
  <c r="U20" i="6" s="1"/>
  <c r="T22" i="6"/>
  <c r="U22" i="6" s="1"/>
  <c r="T9" i="6"/>
  <c r="U9" i="6" s="1"/>
  <c r="L9" i="6"/>
  <c r="M9" i="6" s="1"/>
  <c r="T8" i="6"/>
  <c r="U8" i="6" s="1"/>
  <c r="L8" i="6"/>
  <c r="V17" i="6" l="1"/>
  <c r="V10" i="6"/>
  <c r="V20" i="6"/>
  <c r="M8" i="6"/>
  <c r="V8" i="6" s="1"/>
  <c r="V11" i="6"/>
  <c r="V21" i="6"/>
  <c r="V12" i="6"/>
  <c r="V18" i="6"/>
  <c r="V19" i="6"/>
  <c r="V22" i="6"/>
  <c r="V16" i="6"/>
  <c r="V9" i="6"/>
  <c r="G26" i="6" s="1"/>
  <c r="G27" i="6" s="1"/>
</calcChain>
</file>

<file path=xl/sharedStrings.xml><?xml version="1.0" encoding="utf-8"?>
<sst xmlns="http://schemas.openxmlformats.org/spreadsheetml/2006/main" count="51" uniqueCount="45">
  <si>
    <t>NO.</t>
    <phoneticPr fontId="3"/>
  </si>
  <si>
    <t>月</t>
    <rPh sb="0" eb="1">
      <t>ツキ</t>
    </rPh>
    <phoneticPr fontId="2"/>
  </si>
  <si>
    <t>日数</t>
    <rPh sb="0" eb="2">
      <t>ニッスウ</t>
    </rPh>
    <phoneticPr fontId="2"/>
  </si>
  <si>
    <t>営業日数</t>
    <rPh sb="0" eb="3">
      <t>エイギョウビ</t>
    </rPh>
    <rPh sb="3" eb="4">
      <t>スウ</t>
    </rPh>
    <phoneticPr fontId="2"/>
  </si>
  <si>
    <t>照明器具型番</t>
  </si>
  <si>
    <t>照明器具メーカー</t>
    <rPh sb="0" eb="2">
      <t>ショウメイ</t>
    </rPh>
    <rPh sb="2" eb="4">
      <t>キグ</t>
    </rPh>
    <phoneticPr fontId="2"/>
  </si>
  <si>
    <t>事務所１</t>
    <rPh sb="0" eb="2">
      <t>ジム</t>
    </rPh>
    <rPh sb="2" eb="3">
      <t>ショ</t>
    </rPh>
    <phoneticPr fontId="2"/>
  </si>
  <si>
    <t>センサー付きＬＥＤ照明器具（新設）</t>
    <rPh sb="4" eb="5">
      <t>ツ</t>
    </rPh>
    <rPh sb="9" eb="11">
      <t>ショウメイ</t>
    </rPh>
    <rPh sb="11" eb="13">
      <t>キグ</t>
    </rPh>
    <rPh sb="14" eb="16">
      <t>シンセツ</t>
    </rPh>
    <phoneticPr fontId="3"/>
  </si>
  <si>
    <t>ＬＥＤ-1234</t>
    <phoneticPr fontId="2"/>
  </si>
  <si>
    <t>◇◇電機</t>
    <rPh sb="2" eb="4">
      <t>デンキ</t>
    </rPh>
    <phoneticPr fontId="2"/>
  </si>
  <si>
    <t>〇〇電気</t>
    <rPh sb="2" eb="4">
      <t>デンキ</t>
    </rPh>
    <phoneticPr fontId="2"/>
  </si>
  <si>
    <t>ＡＡ-12348-ＢＣ</t>
    <phoneticPr fontId="2"/>
  </si>
  <si>
    <t>調光制御内容</t>
    <rPh sb="0" eb="2">
      <t>チョウコウ</t>
    </rPh>
    <rPh sb="2" eb="4">
      <t>セイギョ</t>
    </rPh>
    <rPh sb="4" eb="6">
      <t>ナイヨウ</t>
    </rPh>
    <phoneticPr fontId="2"/>
  </si>
  <si>
    <t>スケジュール制御</t>
    <rPh sb="5" eb="7">
      <t>セイギョ</t>
    </rPh>
    <phoneticPr fontId="2"/>
  </si>
  <si>
    <t>合計</t>
    <rPh sb="0" eb="2">
      <t>ゴウケイ</t>
    </rPh>
    <phoneticPr fontId="2"/>
  </si>
  <si>
    <t>例</t>
    <rPh sb="0" eb="1">
      <t>レイ</t>
    </rPh>
    <phoneticPr fontId="2"/>
  </si>
  <si>
    <t>照明器具（既設）</t>
    <rPh sb="0" eb="2">
      <t>ショウメイ</t>
    </rPh>
    <rPh sb="2" eb="4">
      <t>キグ</t>
    </rPh>
    <rPh sb="5" eb="7">
      <t>キセツ</t>
    </rPh>
    <phoneticPr fontId="3"/>
  </si>
  <si>
    <t>消費電力
[W/台]</t>
    <rPh sb="8" eb="9">
      <t>ダイ</t>
    </rPh>
    <phoneticPr fontId="2"/>
  </si>
  <si>
    <t>器具台数
[台]</t>
    <rPh sb="0" eb="2">
      <t>キグ</t>
    </rPh>
    <rPh sb="2" eb="4">
      <t>ダイスウ</t>
    </rPh>
    <rPh sb="6" eb="7">
      <t>ダイ</t>
    </rPh>
    <phoneticPr fontId="2"/>
  </si>
  <si>
    <t>照明点灯時間
[h/日]</t>
    <rPh sb="0" eb="2">
      <t>ショウメイ</t>
    </rPh>
    <rPh sb="2" eb="4">
      <t>テントウ</t>
    </rPh>
    <rPh sb="4" eb="6">
      <t>ジカン</t>
    </rPh>
    <rPh sb="10" eb="11">
      <t>ニチ</t>
    </rPh>
    <phoneticPr fontId="2"/>
  </si>
  <si>
    <t>室名</t>
    <rPh sb="0" eb="1">
      <t>シツ</t>
    </rPh>
    <rPh sb="1" eb="2">
      <t>メイ</t>
    </rPh>
    <phoneticPr fontId="3"/>
  </si>
  <si>
    <t>定数</t>
    <rPh sb="0" eb="2">
      <t>テイスウ</t>
    </rPh>
    <phoneticPr fontId="2"/>
  </si>
  <si>
    <t>削減
係数</t>
    <rPh sb="0" eb="2">
      <t>サクゲン</t>
    </rPh>
    <rPh sb="3" eb="5">
      <t>ケイスウ</t>
    </rPh>
    <phoneticPr fontId="2"/>
  </si>
  <si>
    <t>値</t>
    <rPh sb="0" eb="1">
      <t>アタイ</t>
    </rPh>
    <phoneticPr fontId="2"/>
  </si>
  <si>
    <t>（計算書の使い方）</t>
    <rPh sb="1" eb="4">
      <t>ケイサンショ</t>
    </rPh>
    <rPh sb="5" eb="6">
      <t>ツカ</t>
    </rPh>
    <rPh sb="7" eb="8">
      <t>カタ</t>
    </rPh>
    <phoneticPr fontId="2"/>
  </si>
  <si>
    <t>計算結果</t>
    <rPh sb="0" eb="4">
      <t>ケイサンケッカ</t>
    </rPh>
    <phoneticPr fontId="2"/>
  </si>
  <si>
    <t>出典</t>
    <rPh sb="0" eb="2">
      <t>シュッテン</t>
    </rPh>
    <phoneticPr fontId="2"/>
  </si>
  <si>
    <t>法定耐用年数</t>
    <rPh sb="0" eb="6">
      <t>ホウテイタイヨウネンスウ</t>
    </rPh>
    <phoneticPr fontId="2"/>
  </si>
  <si>
    <t>項目</t>
    <rPh sb="0" eb="2">
      <t>コウモク</t>
    </rPh>
    <phoneticPr fontId="2"/>
  </si>
  <si>
    <t>CO2排出係数[kg-CO2/kWh]</t>
    <phoneticPr fontId="2"/>
  </si>
  <si>
    <t>スケジュール制御</t>
    <phoneticPr fontId="2"/>
  </si>
  <si>
    <t>明るさ検知制御</t>
    <phoneticPr fontId="2"/>
  </si>
  <si>
    <t>在室検知制御</t>
    <phoneticPr fontId="2"/>
  </si>
  <si>
    <t>削減係数</t>
    <rPh sb="0" eb="4">
      <t>サクゲンケイスウ</t>
    </rPh>
    <phoneticPr fontId="2"/>
  </si>
  <si>
    <r>
      <t>黄色のセルに数値を入力すると、CO</t>
    </r>
    <r>
      <rPr>
        <vertAlign val="subscript"/>
        <sz val="14"/>
        <color theme="1"/>
        <rFont val="UD デジタル 教科書体 NK-R"/>
        <family val="1"/>
        <charset val="128"/>
      </rPr>
      <t>2</t>
    </r>
    <r>
      <rPr>
        <sz val="14"/>
        <color theme="1"/>
        <rFont val="UD デジタル 教科書体 NK-R"/>
        <family val="1"/>
        <charset val="128"/>
      </rPr>
      <t>排出削減量が自動で計算されます。</t>
    </r>
    <rPh sb="0" eb="2">
      <t>キイロ</t>
    </rPh>
    <rPh sb="6" eb="8">
      <t>スウチ</t>
    </rPh>
    <rPh sb="9" eb="11">
      <t>ニュウリョク</t>
    </rPh>
    <rPh sb="18" eb="23">
      <t>ハイシュツサクゲンリョウ</t>
    </rPh>
    <rPh sb="24" eb="26">
      <t>ジドウ</t>
    </rPh>
    <rPh sb="27" eb="29">
      <t>ケイサン</t>
    </rPh>
    <phoneticPr fontId="2"/>
  </si>
  <si>
    <t>消費電力量
[kWh/年]</t>
    <rPh sb="0" eb="2">
      <t>ショウヒ</t>
    </rPh>
    <rPh sb="2" eb="4">
      <t>デンリョク</t>
    </rPh>
    <rPh sb="4" eb="5">
      <t>リョウ</t>
    </rPh>
    <rPh sb="11" eb="12">
      <t>ネン</t>
    </rPh>
    <phoneticPr fontId="2"/>
  </si>
  <si>
    <r>
      <t>調光制御内容</t>
    </r>
    <r>
      <rPr>
        <vertAlign val="superscript"/>
        <sz val="11"/>
        <rFont val="UD デジタル 教科書体 NK-R"/>
        <family val="1"/>
        <charset val="128"/>
      </rPr>
      <t>※</t>
    </r>
    <rPh sb="0" eb="2">
      <t>チョウコウ</t>
    </rPh>
    <rPh sb="2" eb="4">
      <t>セイギョ</t>
    </rPh>
    <rPh sb="4" eb="6">
      <t>ナイヨウ</t>
    </rPh>
    <phoneticPr fontId="2"/>
  </si>
  <si>
    <t>※「調光制御内容」については、リストから選択してください。</t>
    <rPh sb="2" eb="8">
      <t>チョウコウセイギョナイヨウ</t>
    </rPh>
    <rPh sb="11" eb="13">
      <t>センタク</t>
    </rPh>
    <phoneticPr fontId="2"/>
  </si>
  <si>
    <t>照明の耐用年数[年]</t>
    <rPh sb="0" eb="2">
      <t>ショウメイ</t>
    </rPh>
    <rPh sb="3" eb="7">
      <t>タイヨウネンスウ</t>
    </rPh>
    <rPh sb="8" eb="9">
      <t>ネン</t>
    </rPh>
    <phoneticPr fontId="3"/>
  </si>
  <si>
    <r>
      <t>照明器具更新に係るCO</t>
    </r>
    <r>
      <rPr>
        <b/>
        <vertAlign val="subscript"/>
        <sz val="20"/>
        <rFont val="UD デジタル 教科書体 NK-R"/>
        <family val="1"/>
        <charset val="128"/>
      </rPr>
      <t>2</t>
    </r>
    <r>
      <rPr>
        <b/>
        <sz val="20"/>
        <rFont val="UD デジタル 教科書体 NK-R"/>
        <family val="1"/>
        <charset val="128"/>
      </rPr>
      <t>排出削減量計算書 Ver.1.1</t>
    </r>
    <rPh sb="0" eb="2">
      <t>ショウメイ</t>
    </rPh>
    <rPh sb="2" eb="4">
      <t>キグ</t>
    </rPh>
    <rPh sb="12" eb="14">
      <t>ハイシュツ</t>
    </rPh>
    <rPh sb="16" eb="17">
      <t>リョウ</t>
    </rPh>
    <phoneticPr fontId="2"/>
  </si>
  <si>
    <t>CO2排出量
[t-CO2/年]</t>
    <rPh sb="3" eb="5">
      <t>ハイシュツ</t>
    </rPh>
    <rPh sb="5" eb="6">
      <t>リョウ</t>
    </rPh>
    <rPh sb="14" eb="15">
      <t>ネン</t>
    </rPh>
    <phoneticPr fontId="2"/>
  </si>
  <si>
    <t>照明器具更新による
CO2排出削減量
[t-CO2/年]</t>
    <rPh sb="0" eb="2">
      <t>ショウメイ</t>
    </rPh>
    <rPh sb="2" eb="4">
      <t>キグ</t>
    </rPh>
    <rPh sb="4" eb="6">
      <t>コウシン</t>
    </rPh>
    <rPh sb="13" eb="15">
      <t>ハイシュツ</t>
    </rPh>
    <rPh sb="15" eb="17">
      <t>サクゲン</t>
    </rPh>
    <rPh sb="17" eb="18">
      <t>リョウ</t>
    </rPh>
    <phoneticPr fontId="2"/>
  </si>
  <si>
    <t>温室効果ガス排出量算定・報告・公表制度の電気事業者別排出係数（令和6年度提出用）における代替値</t>
    <rPh sb="31" eb="33">
      <t>レイワ</t>
    </rPh>
    <rPh sb="34" eb="36">
      <t>ネンド</t>
    </rPh>
    <rPh sb="36" eb="39">
      <t>テイシュツヨウ</t>
    </rPh>
    <rPh sb="44" eb="47">
      <t>ダイタイチ</t>
    </rPh>
    <phoneticPr fontId="2"/>
  </si>
  <si>
    <t>年間総CO2排出削減量[t-CO2/年]</t>
    <rPh sb="0" eb="2">
      <t>ネンカン</t>
    </rPh>
    <rPh sb="2" eb="3">
      <t>ソウ</t>
    </rPh>
    <rPh sb="6" eb="8">
      <t>ハイシュツ</t>
    </rPh>
    <rPh sb="8" eb="10">
      <t>サクゲン</t>
    </rPh>
    <rPh sb="10" eb="11">
      <t>リョウ</t>
    </rPh>
    <phoneticPr fontId="2"/>
  </si>
  <si>
    <t>累積総CO2排出削減量[t-CO2]</t>
    <rPh sb="0" eb="3">
      <t>ルイセキソウ</t>
    </rPh>
    <rPh sb="6" eb="8">
      <t>ハイシュツ</t>
    </rPh>
    <rPh sb="8" eb="10">
      <t>サクゲン</t>
    </rPh>
    <rPh sb="10" eb="11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</si>
</sst>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00;[Red]\-#,##0.000"/>
  </numFmts>
  <fonts count="1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  <font>
      <b/>
      <sz val="20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1"/>
      <color rgb="FFFF0000"/>
      <name val="Yu Gothic"/>
      <family val="3"/>
      <charset val="128"/>
      <scheme val="minor"/>
    </font>
    <font>
      <sz val="11"/>
      <color rgb="FFFF0000"/>
      <name val="UD デジタル 教科書体 NK-R"/>
      <family val="1"/>
      <charset val="128"/>
    </font>
    <font>
      <sz val="11"/>
      <color rgb="FF000000"/>
      <name val="UD デジタル 教科書体 NK-R"/>
      <family val="1"/>
      <charset val="128"/>
    </font>
    <font>
      <b/>
      <sz val="20"/>
      <name val="UD デジタル 教科書体 NK-R"/>
      <family val="1"/>
      <charset val="128"/>
    </font>
    <font>
      <b/>
      <vertAlign val="subscript"/>
      <sz val="2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vertAlign val="subscript"/>
      <sz val="14"/>
      <color theme="1"/>
      <name val="UD デジタル 教科書体 NK-R"/>
      <family val="1"/>
      <charset val="128"/>
    </font>
    <font>
      <vertAlign val="superscript"/>
      <sz val="11"/>
      <name val="UD デジタル 教科書体 NK-R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auto="1"/>
      </left>
      <right style="medium">
        <color auto="1"/>
      </right>
      <top style="thick">
        <color rgb="FFFF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74">
    <xf numFmtId="0" fontId="0" fillId="0" borderId="0" xfId="0"/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7" borderId="6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5" borderId="7" xfId="0" applyFont="1" applyFill="1" applyBorder="1" applyAlignment="1">
      <alignment horizontal="center" vertical="center" shrinkToFit="1"/>
    </xf>
    <xf numFmtId="38" fontId="15" fillId="5" borderId="7" xfId="1" applyFont="1" applyFill="1" applyBorder="1" applyAlignment="1">
      <alignment horizontal="center" vertical="center" wrapText="1" shrinkToFit="1"/>
    </xf>
    <xf numFmtId="176" fontId="15" fillId="5" borderId="7" xfId="1" applyNumberFormat="1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shrinkToFit="1"/>
    </xf>
    <xf numFmtId="38" fontId="15" fillId="2" borderId="7" xfId="1" applyFont="1" applyFill="1" applyBorder="1" applyAlignment="1">
      <alignment horizontal="center" vertical="center" wrapText="1" shrinkToFit="1"/>
    </xf>
    <xf numFmtId="0" fontId="11" fillId="7" borderId="5" xfId="0" applyFont="1" applyFill="1" applyBorder="1" applyAlignment="1" applyProtection="1">
      <alignment vertical="center" shrinkToFit="1"/>
      <protection locked="0"/>
    </xf>
    <xf numFmtId="0" fontId="5" fillId="3" borderId="2" xfId="0" applyFont="1" applyFill="1" applyBorder="1" applyAlignment="1" applyProtection="1">
      <alignment vertical="center" shrinkToFit="1"/>
      <protection locked="0"/>
    </xf>
    <xf numFmtId="0" fontId="11" fillId="7" borderId="5" xfId="0" applyFont="1" applyFill="1" applyBorder="1" applyAlignment="1">
      <alignment vertical="center" shrinkToFit="1"/>
    </xf>
    <xf numFmtId="0" fontId="5" fillId="3" borderId="5" xfId="0" applyFont="1" applyFill="1" applyBorder="1" applyAlignment="1" applyProtection="1">
      <alignment vertical="center" shrinkToFit="1"/>
      <protection locked="0"/>
    </xf>
    <xf numFmtId="2" fontId="5" fillId="4" borderId="5" xfId="0" applyNumberFormat="1" applyFont="1" applyFill="1" applyBorder="1" applyAlignment="1">
      <alignment vertical="center" shrinkToFit="1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3" borderId="19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8" xfId="0" applyFont="1" applyFill="1" applyBorder="1" applyAlignment="1" applyProtection="1">
      <alignment vertical="center"/>
      <protection locked="0"/>
    </xf>
    <xf numFmtId="0" fontId="5" fillId="3" borderId="5" xfId="0" applyFont="1" applyFill="1" applyBorder="1" applyAlignment="1" applyProtection="1">
      <alignment vertical="center"/>
      <protection locked="0"/>
    </xf>
    <xf numFmtId="0" fontId="5" fillId="3" borderId="18" xfId="0" applyFont="1" applyFill="1" applyBorder="1" applyAlignment="1" applyProtection="1">
      <alignment vertical="center"/>
      <protection locked="0"/>
    </xf>
    <xf numFmtId="0" fontId="15" fillId="6" borderId="10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9" fillId="0" borderId="0" xfId="0" applyFont="1"/>
    <xf numFmtId="0" fontId="5" fillId="0" borderId="7" xfId="0" applyFont="1" applyBorder="1" applyAlignment="1">
      <alignment horizontal="center" vertical="center"/>
    </xf>
    <xf numFmtId="38" fontId="15" fillId="4" borderId="7" xfId="1" applyFont="1" applyFill="1" applyBorder="1" applyAlignment="1">
      <alignment horizontal="center" vertical="center"/>
    </xf>
    <xf numFmtId="0" fontId="15" fillId="0" borderId="23" xfId="0" applyFont="1" applyBorder="1" applyAlignment="1">
      <alignment vertical="center"/>
    </xf>
    <xf numFmtId="38" fontId="15" fillId="4" borderId="23" xfId="1" applyFont="1" applyFill="1" applyBorder="1" applyAlignment="1">
      <alignment vertical="center"/>
    </xf>
    <xf numFmtId="38" fontId="15" fillId="4" borderId="23" xfId="1" applyFont="1" applyFill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177" fontId="15" fillId="4" borderId="1" xfId="1" applyNumberFormat="1" applyFont="1" applyFill="1" applyBorder="1" applyAlignment="1">
      <alignment vertical="center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0" fontId="12" fillId="0" borderId="0" xfId="1" applyNumberFormat="1" applyFont="1" applyBorder="1" applyAlignment="1">
      <alignment vertical="center"/>
    </xf>
    <xf numFmtId="38" fontId="11" fillId="7" borderId="5" xfId="1" applyFont="1" applyFill="1" applyBorder="1" applyAlignment="1">
      <alignment vertical="center" shrinkToFit="1"/>
    </xf>
    <xf numFmtId="38" fontId="5" fillId="4" borderId="5" xfId="1" applyFont="1" applyFill="1" applyBorder="1" applyAlignment="1">
      <alignment vertical="center" shrinkToFit="1"/>
    </xf>
    <xf numFmtId="176" fontId="15" fillId="9" borderId="7" xfId="1" applyNumberFormat="1" applyFont="1" applyFill="1" applyBorder="1" applyAlignment="1">
      <alignment horizontal="center" vertical="center" wrapText="1" shrinkToFit="1"/>
    </xf>
    <xf numFmtId="40" fontId="11" fillId="7" borderId="5" xfId="1" applyNumberFormat="1" applyFont="1" applyFill="1" applyBorder="1" applyAlignment="1">
      <alignment vertical="center" shrinkToFit="1"/>
    </xf>
    <xf numFmtId="40" fontId="11" fillId="10" borderId="25" xfId="1" applyNumberFormat="1" applyFont="1" applyFill="1" applyBorder="1" applyAlignment="1">
      <alignment vertical="center" shrinkToFit="1"/>
    </xf>
    <xf numFmtId="40" fontId="5" fillId="4" borderId="5" xfId="1" applyNumberFormat="1" applyFont="1" applyFill="1" applyBorder="1" applyAlignment="1">
      <alignment vertical="center" shrinkToFit="1"/>
    </xf>
    <xf numFmtId="40" fontId="5" fillId="4" borderId="24" xfId="1" applyNumberFormat="1" applyFont="1" applyFill="1" applyBorder="1" applyAlignment="1">
      <alignment vertical="center" shrinkToFit="1"/>
    </xf>
    <xf numFmtId="40" fontId="6" fillId="4" borderId="21" xfId="1" applyNumberFormat="1" applyFont="1" applyFill="1" applyBorder="1" applyAlignment="1">
      <alignment vertical="center"/>
    </xf>
    <xf numFmtId="40" fontId="6" fillId="4" borderId="22" xfId="1" applyNumberFormat="1" applyFont="1" applyFill="1" applyBorder="1" applyAlignment="1">
      <alignment vertical="center"/>
    </xf>
    <xf numFmtId="177" fontId="15" fillId="4" borderId="1" xfId="1" applyNumberFormat="1" applyFont="1" applyFill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38" fontId="15" fillId="8" borderId="10" xfId="1" applyFont="1" applyFill="1" applyBorder="1" applyAlignment="1">
      <alignment horizontal="center" vertical="center" wrapText="1" shrinkToFit="1"/>
    </xf>
    <xf numFmtId="38" fontId="15" fillId="8" borderId="13" xfId="1" applyFont="1" applyFill="1" applyBorder="1" applyAlignment="1">
      <alignment horizontal="center" vertical="center" wrapText="1" shrinkToFit="1"/>
    </xf>
    <xf numFmtId="38" fontId="15" fillId="8" borderId="14" xfId="1" applyFont="1" applyFill="1" applyBorder="1" applyAlignment="1">
      <alignment horizontal="center" vertical="center" wrapText="1" shrinkToFit="1"/>
    </xf>
    <xf numFmtId="38" fontId="15" fillId="9" borderId="10" xfId="1" applyFont="1" applyFill="1" applyBorder="1" applyAlignment="1">
      <alignment horizontal="center" vertical="center" wrapText="1" shrinkToFit="1"/>
    </xf>
    <xf numFmtId="38" fontId="15" fillId="9" borderId="13" xfId="1" applyFont="1" applyFill="1" applyBorder="1" applyAlignment="1">
      <alignment horizontal="center" vertical="center" wrapText="1" shrinkToFit="1"/>
    </xf>
    <xf numFmtId="38" fontId="15" fillId="9" borderId="14" xfId="1" applyFont="1" applyFill="1" applyBorder="1" applyAlignment="1">
      <alignment horizontal="center" vertical="center" wrapText="1" shrinkToFit="1"/>
    </xf>
    <xf numFmtId="38" fontId="15" fillId="0" borderId="11" xfId="1" applyFont="1" applyFill="1" applyBorder="1" applyAlignment="1">
      <alignment horizontal="center" vertical="center" wrapText="1" shrinkToFit="1"/>
    </xf>
    <xf numFmtId="38" fontId="15" fillId="0" borderId="12" xfId="1" applyFont="1" applyFill="1" applyBorder="1" applyAlignment="1">
      <alignment horizontal="center" vertical="center" wrapText="1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wrapText="1" shrinkToFit="1"/>
    </xf>
  </cellXfs>
  <cellStyles count="3">
    <cellStyle name="桁区切り" xfId="1" builtinId="6"/>
    <cellStyle name="標準" xfId="0" builtinId="0"/>
    <cellStyle name="標準 2" xfId="2" xr:uid="{57575449-66B5-4A0A-B557-C2E2F091991A}"/>
  </cellStyles>
  <dxfs count="0"/>
  <tableStyles count="0" defaultTableStyle="TableStyleMedium2" defaultPivotStyle="PivotStyleLight16"/>
  <colors>
    <mruColors>
      <color rgb="FFFCE4D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D4AE0-68A3-40C7-81F4-B267FD31725E}">
  <sheetPr>
    <pageSetUpPr fitToPage="1"/>
  </sheetPr>
  <dimension ref="A1:AA27"/>
  <sheetViews>
    <sheetView showGridLines="0" showZeros="0" tabSelected="1" view="pageBreakPreview" zoomScale="85" zoomScaleNormal="70" zoomScaleSheetLayoutView="85" workbookViewId="0"/>
  </sheetViews>
  <sheetFormatPr defaultRowHeight="17.7"/>
  <cols>
    <col min="1" max="1" width="3.09375" style="13" customWidth="1"/>
    <col min="2" max="3" width="7" style="13" customWidth="1"/>
    <col min="4" max="4" width="3.140625" style="13" customWidth="1"/>
    <col min="5" max="5" width="5.85546875" style="13" customWidth="1"/>
    <col min="6" max="6" width="15.28515625" style="13" customWidth="1"/>
    <col min="7" max="7" width="13.234375" style="13" bestFit="1" customWidth="1"/>
    <col min="8" max="8" width="15.140625" style="13" customWidth="1"/>
    <col min="9" max="9" width="19.37890625" style="13" customWidth="1"/>
    <col min="10" max="11" width="9" style="13" customWidth="1"/>
    <col min="12" max="12" width="10.046875" style="13" customWidth="1"/>
    <col min="13" max="13" width="12.5703125" style="13" customWidth="1"/>
    <col min="14" max="14" width="15.140625" style="13" customWidth="1"/>
    <col min="15" max="16" width="19.37890625" style="13" customWidth="1"/>
    <col min="17" max="17" width="6.76171875" style="13" bestFit="1" customWidth="1"/>
    <col min="18" max="19" width="9" style="13" customWidth="1"/>
    <col min="20" max="20" width="10.046875" style="13" customWidth="1"/>
    <col min="21" max="21" width="12.5703125" style="13" customWidth="1"/>
    <col min="22" max="22" width="16.37890625" style="13" customWidth="1"/>
    <col min="23" max="23" width="3.046875" style="13" customWidth="1"/>
    <col min="24" max="24" width="7" style="13" customWidth="1"/>
    <col min="25" max="25" width="26.85546875" style="13" hidden="1" customWidth="1"/>
    <col min="26" max="26" width="8.28515625" style="13" hidden="1" customWidth="1"/>
    <col min="27" max="27" width="63.6171875" style="13" hidden="1" customWidth="1"/>
    <col min="28" max="32" width="7" style="13" customWidth="1"/>
    <col min="33" max="16384" width="8.76171875" style="13"/>
  </cols>
  <sheetData>
    <row r="1" spans="1:27" ht="29.7">
      <c r="A1" s="15" t="s">
        <v>39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7" ht="18.3">
      <c r="B2" s="26" t="s">
        <v>24</v>
      </c>
    </row>
    <row r="3" spans="1:27" ht="21.3">
      <c r="B3" s="26" t="s">
        <v>34</v>
      </c>
    </row>
    <row r="4" spans="1:27">
      <c r="B4" s="14" t="s">
        <v>37</v>
      </c>
    </row>
    <row r="5" spans="1:27" ht="18" thickBot="1"/>
    <row r="6" spans="1:27" ht="19.5" customHeight="1" thickBot="1">
      <c r="E6" s="69" t="s">
        <v>0</v>
      </c>
      <c r="F6" s="71" t="s">
        <v>20</v>
      </c>
      <c r="G6" s="73" t="s">
        <v>19</v>
      </c>
      <c r="H6" s="61" t="s">
        <v>16</v>
      </c>
      <c r="I6" s="62"/>
      <c r="J6" s="62"/>
      <c r="K6" s="62"/>
      <c r="L6" s="62"/>
      <c r="M6" s="63"/>
      <c r="N6" s="64" t="s">
        <v>7</v>
      </c>
      <c r="O6" s="65"/>
      <c r="P6" s="65"/>
      <c r="Q6" s="65"/>
      <c r="R6" s="65"/>
      <c r="S6" s="65"/>
      <c r="T6" s="65"/>
      <c r="U6" s="66"/>
      <c r="V6" s="67" t="s">
        <v>41</v>
      </c>
    </row>
    <row r="7" spans="1:27" ht="29.1" thickBot="1">
      <c r="B7" s="36" t="s">
        <v>3</v>
      </c>
      <c r="C7" s="35"/>
      <c r="E7" s="70"/>
      <c r="F7" s="72"/>
      <c r="G7" s="72"/>
      <c r="H7" s="16" t="s">
        <v>5</v>
      </c>
      <c r="I7" s="17" t="s">
        <v>4</v>
      </c>
      <c r="J7" s="17" t="s">
        <v>18</v>
      </c>
      <c r="K7" s="17" t="s">
        <v>17</v>
      </c>
      <c r="L7" s="18" t="s">
        <v>35</v>
      </c>
      <c r="M7" s="18" t="s">
        <v>40</v>
      </c>
      <c r="N7" s="19" t="s">
        <v>5</v>
      </c>
      <c r="O7" s="20" t="s">
        <v>4</v>
      </c>
      <c r="P7" s="20" t="s">
        <v>36</v>
      </c>
      <c r="Q7" s="20" t="s">
        <v>22</v>
      </c>
      <c r="R7" s="20" t="s">
        <v>18</v>
      </c>
      <c r="S7" s="20" t="s">
        <v>17</v>
      </c>
      <c r="T7" s="20" t="s">
        <v>35</v>
      </c>
      <c r="U7" s="50" t="s">
        <v>40</v>
      </c>
      <c r="V7" s="68"/>
      <c r="Y7" s="46" t="s">
        <v>12</v>
      </c>
      <c r="Z7" s="46" t="s">
        <v>33</v>
      </c>
    </row>
    <row r="8" spans="1:27" ht="18.3" thickTop="1" thickBot="1">
      <c r="B8" s="6" t="s">
        <v>1</v>
      </c>
      <c r="C8" s="7" t="s">
        <v>2</v>
      </c>
      <c r="E8" s="10" t="s">
        <v>15</v>
      </c>
      <c r="F8" s="21" t="s">
        <v>6</v>
      </c>
      <c r="G8" s="21">
        <v>8</v>
      </c>
      <c r="H8" s="21" t="s">
        <v>10</v>
      </c>
      <c r="I8" s="21" t="s">
        <v>11</v>
      </c>
      <c r="J8" s="21">
        <v>20</v>
      </c>
      <c r="K8" s="21">
        <v>100</v>
      </c>
      <c r="L8" s="48">
        <f>($C$21*G8*J8*K8)/1000</f>
        <v>0</v>
      </c>
      <c r="M8" s="51">
        <f>IFERROR(L8*$Z$15/10^3,"")</f>
        <v>0</v>
      </c>
      <c r="N8" s="21" t="s">
        <v>9</v>
      </c>
      <c r="O8" s="21" t="s">
        <v>8</v>
      </c>
      <c r="P8" s="21" t="s">
        <v>13</v>
      </c>
      <c r="Q8" s="23">
        <f>IFERROR(VLOOKUP(P8,$Y$8:$Z$10,2,FALSE),"")</f>
        <v>0.95</v>
      </c>
      <c r="R8" s="21">
        <v>20</v>
      </c>
      <c r="S8" s="21">
        <v>40</v>
      </c>
      <c r="T8" s="48">
        <f>IFERROR((($C$21*G8*Q8*R8)/1000)*S8,"")</f>
        <v>0</v>
      </c>
      <c r="U8" s="51">
        <f>IFERROR(T8*$Z$15/10^3,"")</f>
        <v>0</v>
      </c>
      <c r="V8" s="52" t="str">
        <f>IFERROR(IF(AND(M8&gt;0,U8&gt;0)=TRUE,M8-U8,""),"")</f>
        <v/>
      </c>
      <c r="Y8" s="45" t="s">
        <v>30</v>
      </c>
      <c r="Z8" s="47">
        <v>0.95</v>
      </c>
    </row>
    <row r="9" spans="1:27">
      <c r="B9" s="8">
        <v>4</v>
      </c>
      <c r="C9" s="28"/>
      <c r="E9" s="2">
        <v>1</v>
      </c>
      <c r="F9" s="22"/>
      <c r="G9" s="22"/>
      <c r="H9" s="22"/>
      <c r="I9" s="22"/>
      <c r="J9" s="22"/>
      <c r="K9" s="22"/>
      <c r="L9" s="49">
        <f t="shared" ref="L9" si="0">($C$21*G9*J9*K9)/1000</f>
        <v>0</v>
      </c>
      <c r="M9" s="53">
        <f t="shared" ref="M9:M23" si="1">IFERROR(L9*$Z$15/10^3,"")</f>
        <v>0</v>
      </c>
      <c r="N9" s="22"/>
      <c r="O9" s="22"/>
      <c r="P9" s="24"/>
      <c r="Q9" s="25" t="str">
        <f t="shared" ref="Q9" si="2">IFERROR(VLOOKUP(P9,$Y$8:$Z$10,2,FALSE),"")</f>
        <v/>
      </c>
      <c r="R9" s="22"/>
      <c r="S9" s="22"/>
      <c r="T9" s="49" t="str">
        <f t="shared" ref="T9" si="3">IFERROR((($C$21*G9*Q9*R9)/1000)*S9,"")</f>
        <v/>
      </c>
      <c r="U9" s="53" t="str">
        <f t="shared" ref="U9:U23" si="4">IFERROR(T9*$Z$15/10^3,"")</f>
        <v/>
      </c>
      <c r="V9" s="54" t="str">
        <f t="shared" ref="V9" si="5">IFERROR(IF(AND(M9&gt;0,U9&gt;0)=TRUE,M9-U9,""),"")</f>
        <v/>
      </c>
      <c r="Y9" s="45" t="s">
        <v>31</v>
      </c>
      <c r="Z9" s="47">
        <v>0.9</v>
      </c>
    </row>
    <row r="10" spans="1:27">
      <c r="B10" s="1">
        <v>5</v>
      </c>
      <c r="C10" s="29"/>
      <c r="E10" s="11">
        <v>2</v>
      </c>
      <c r="F10" s="22"/>
      <c r="G10" s="22"/>
      <c r="H10" s="22"/>
      <c r="I10" s="22"/>
      <c r="J10" s="22"/>
      <c r="K10" s="22"/>
      <c r="L10" s="49">
        <f t="shared" ref="L10:L23" si="6">($C$21*G10*J10*K10)/1000</f>
        <v>0</v>
      </c>
      <c r="M10" s="53">
        <f t="shared" si="1"/>
        <v>0</v>
      </c>
      <c r="N10" s="22"/>
      <c r="O10" s="22"/>
      <c r="P10" s="24"/>
      <c r="Q10" s="25" t="str">
        <f t="shared" ref="Q10:Q23" si="7">IFERROR(VLOOKUP(P10,$Y$8:$Z$10,2,FALSE),"")</f>
        <v/>
      </c>
      <c r="R10" s="22"/>
      <c r="S10" s="22"/>
      <c r="T10" s="49" t="str">
        <f t="shared" ref="T10:T23" si="8">IFERROR((($C$21*G10*Q10*R10)/1000)*S10,"")</f>
        <v/>
      </c>
      <c r="U10" s="53" t="str">
        <f t="shared" si="4"/>
        <v/>
      </c>
      <c r="V10" s="54" t="str">
        <f t="shared" ref="V10:V23" si="9">IFERROR(IF(AND(M10&gt;0,U10&gt;0)=TRUE,M10-U10,""),"")</f>
        <v/>
      </c>
      <c r="Y10" s="45" t="s">
        <v>32</v>
      </c>
      <c r="Z10" s="47">
        <v>0.95</v>
      </c>
    </row>
    <row r="11" spans="1:27">
      <c r="B11" s="1">
        <v>6</v>
      </c>
      <c r="C11" s="29"/>
      <c r="E11" s="11">
        <v>3</v>
      </c>
      <c r="F11" s="22"/>
      <c r="G11" s="22"/>
      <c r="H11" s="22"/>
      <c r="I11" s="22"/>
      <c r="J11" s="22"/>
      <c r="K11" s="22"/>
      <c r="L11" s="49">
        <f t="shared" si="6"/>
        <v>0</v>
      </c>
      <c r="M11" s="53">
        <f t="shared" si="1"/>
        <v>0</v>
      </c>
      <c r="N11" s="22"/>
      <c r="O11" s="22"/>
      <c r="P11" s="24"/>
      <c r="Q11" s="25" t="str">
        <f t="shared" si="7"/>
        <v/>
      </c>
      <c r="R11" s="22"/>
      <c r="S11" s="22"/>
      <c r="T11" s="49" t="str">
        <f t="shared" si="8"/>
        <v/>
      </c>
      <c r="U11" s="53" t="str">
        <f t="shared" si="4"/>
        <v/>
      </c>
      <c r="V11" s="54" t="str">
        <f t="shared" si="9"/>
        <v/>
      </c>
    </row>
    <row r="12" spans="1:27" ht="18" thickBot="1">
      <c r="B12" s="1">
        <v>7</v>
      </c>
      <c r="C12" s="29"/>
      <c r="E12" s="11">
        <v>4</v>
      </c>
      <c r="F12" s="22"/>
      <c r="G12" s="22"/>
      <c r="H12" s="22"/>
      <c r="I12" s="22"/>
      <c r="J12" s="22"/>
      <c r="K12" s="22"/>
      <c r="L12" s="49">
        <f t="shared" si="6"/>
        <v>0</v>
      </c>
      <c r="M12" s="53">
        <f t="shared" si="1"/>
        <v>0</v>
      </c>
      <c r="N12" s="22"/>
      <c r="O12" s="22"/>
      <c r="P12" s="24"/>
      <c r="Q12" s="25" t="str">
        <f t="shared" si="7"/>
        <v/>
      </c>
      <c r="R12" s="22"/>
      <c r="S12" s="22"/>
      <c r="T12" s="49" t="str">
        <f t="shared" si="8"/>
        <v/>
      </c>
      <c r="U12" s="53" t="str">
        <f t="shared" si="4"/>
        <v/>
      </c>
      <c r="V12" s="54" t="str">
        <f t="shared" si="9"/>
        <v/>
      </c>
      <c r="Y12" s="37" t="s">
        <v>21</v>
      </c>
    </row>
    <row r="13" spans="1:27" ht="18" thickBot="1">
      <c r="B13" s="1">
        <v>8</v>
      </c>
      <c r="C13" s="29"/>
      <c r="E13" s="11">
        <v>5</v>
      </c>
      <c r="F13" s="22"/>
      <c r="G13" s="22"/>
      <c r="H13" s="22"/>
      <c r="I13" s="22"/>
      <c r="J13" s="22"/>
      <c r="K13" s="22"/>
      <c r="L13" s="49">
        <f t="shared" si="6"/>
        <v>0</v>
      </c>
      <c r="M13" s="53">
        <f t="shared" si="1"/>
        <v>0</v>
      </c>
      <c r="N13" s="22"/>
      <c r="O13" s="22"/>
      <c r="P13" s="24"/>
      <c r="Q13" s="25" t="str">
        <f t="shared" si="7"/>
        <v/>
      </c>
      <c r="R13" s="22"/>
      <c r="S13" s="22"/>
      <c r="T13" s="49" t="str">
        <f t="shared" si="8"/>
        <v/>
      </c>
      <c r="U13" s="53" t="str">
        <f t="shared" si="4"/>
        <v/>
      </c>
      <c r="V13" s="54" t="str">
        <f t="shared" si="9"/>
        <v/>
      </c>
      <c r="Y13" s="38" t="s">
        <v>28</v>
      </c>
      <c r="Z13" s="38" t="s">
        <v>23</v>
      </c>
      <c r="AA13" s="39" t="s">
        <v>26</v>
      </c>
    </row>
    <row r="14" spans="1:27" ht="18.3" thickTop="1" thickBot="1">
      <c r="B14" s="1">
        <v>9</v>
      </c>
      <c r="C14" s="29"/>
      <c r="E14" s="11">
        <v>6</v>
      </c>
      <c r="F14" s="22"/>
      <c r="G14" s="22"/>
      <c r="H14" s="22"/>
      <c r="I14" s="22"/>
      <c r="J14" s="22"/>
      <c r="K14" s="22"/>
      <c r="L14" s="49">
        <f t="shared" si="6"/>
        <v>0</v>
      </c>
      <c r="M14" s="53">
        <f t="shared" si="1"/>
        <v>0</v>
      </c>
      <c r="N14" s="22"/>
      <c r="O14" s="22"/>
      <c r="P14" s="24"/>
      <c r="Q14" s="25" t="str">
        <f t="shared" si="7"/>
        <v/>
      </c>
      <c r="R14" s="22"/>
      <c r="S14" s="22"/>
      <c r="T14" s="49" t="str">
        <f t="shared" si="8"/>
        <v/>
      </c>
      <c r="U14" s="53" t="str">
        <f t="shared" si="4"/>
        <v/>
      </c>
      <c r="V14" s="54" t="str">
        <f t="shared" si="9"/>
        <v/>
      </c>
      <c r="Y14" s="40" t="s">
        <v>38</v>
      </c>
      <c r="Z14" s="41">
        <v>15</v>
      </c>
      <c r="AA14" s="42" t="s">
        <v>27</v>
      </c>
    </row>
    <row r="15" spans="1:27" ht="18" thickBot="1">
      <c r="B15" s="1">
        <v>10</v>
      </c>
      <c r="C15" s="29"/>
      <c r="E15" s="11">
        <v>7</v>
      </c>
      <c r="F15" s="22"/>
      <c r="G15" s="22"/>
      <c r="H15" s="22"/>
      <c r="I15" s="22"/>
      <c r="J15" s="22"/>
      <c r="K15" s="22"/>
      <c r="L15" s="49">
        <f t="shared" si="6"/>
        <v>0</v>
      </c>
      <c r="M15" s="53">
        <f t="shared" si="1"/>
        <v>0</v>
      </c>
      <c r="N15" s="22"/>
      <c r="O15" s="22"/>
      <c r="P15" s="24"/>
      <c r="Q15" s="25" t="str">
        <f t="shared" si="7"/>
        <v/>
      </c>
      <c r="R15" s="22"/>
      <c r="S15" s="22"/>
      <c r="T15" s="49" t="str">
        <f t="shared" si="8"/>
        <v/>
      </c>
      <c r="U15" s="53" t="str">
        <f t="shared" si="4"/>
        <v/>
      </c>
      <c r="V15" s="54" t="str">
        <f t="shared" si="9"/>
        <v/>
      </c>
      <c r="Y15" s="43" t="s">
        <v>29</v>
      </c>
      <c r="Z15" s="57">
        <v>0.42899999999999999</v>
      </c>
      <c r="AA15" s="44" t="s">
        <v>42</v>
      </c>
    </row>
    <row r="16" spans="1:27">
      <c r="B16" s="1">
        <v>11</v>
      </c>
      <c r="C16" s="29"/>
      <c r="E16" s="11">
        <v>8</v>
      </c>
      <c r="F16" s="22"/>
      <c r="G16" s="22"/>
      <c r="H16" s="22"/>
      <c r="I16" s="22"/>
      <c r="J16" s="22"/>
      <c r="K16" s="22"/>
      <c r="L16" s="49">
        <f t="shared" si="6"/>
        <v>0</v>
      </c>
      <c r="M16" s="53">
        <f t="shared" si="1"/>
        <v>0</v>
      </c>
      <c r="N16" s="22"/>
      <c r="O16" s="22"/>
      <c r="P16" s="24"/>
      <c r="Q16" s="25" t="str">
        <f t="shared" si="7"/>
        <v/>
      </c>
      <c r="R16" s="22"/>
      <c r="S16" s="22"/>
      <c r="T16" s="49" t="str">
        <f t="shared" si="8"/>
        <v/>
      </c>
      <c r="U16" s="53" t="str">
        <f t="shared" si="4"/>
        <v/>
      </c>
      <c r="V16" s="54" t="str">
        <f t="shared" si="9"/>
        <v/>
      </c>
    </row>
    <row r="17" spans="2:22" ht="18" thickBot="1">
      <c r="B17" s="3">
        <v>12</v>
      </c>
      <c r="C17" s="30"/>
      <c r="E17" s="11">
        <v>9</v>
      </c>
      <c r="F17" s="22"/>
      <c r="G17" s="22"/>
      <c r="H17" s="22"/>
      <c r="I17" s="22"/>
      <c r="J17" s="22"/>
      <c r="K17" s="22"/>
      <c r="L17" s="49">
        <f t="shared" si="6"/>
        <v>0</v>
      </c>
      <c r="M17" s="53">
        <f t="shared" si="1"/>
        <v>0</v>
      </c>
      <c r="N17" s="22"/>
      <c r="O17" s="22"/>
      <c r="P17" s="24"/>
      <c r="Q17" s="25" t="str">
        <f t="shared" si="7"/>
        <v/>
      </c>
      <c r="R17" s="22"/>
      <c r="S17" s="22"/>
      <c r="T17" s="49" t="str">
        <f t="shared" si="8"/>
        <v/>
      </c>
      <c r="U17" s="53" t="str">
        <f t="shared" si="4"/>
        <v/>
      </c>
      <c r="V17" s="54" t="str">
        <f t="shared" si="9"/>
        <v/>
      </c>
    </row>
    <row r="18" spans="2:22" ht="18" thickTop="1">
      <c r="B18" s="4">
        <v>1</v>
      </c>
      <c r="C18" s="31"/>
      <c r="E18" s="11">
        <v>10</v>
      </c>
      <c r="F18" s="22"/>
      <c r="G18" s="22"/>
      <c r="H18" s="22"/>
      <c r="I18" s="22"/>
      <c r="J18" s="22"/>
      <c r="K18" s="22"/>
      <c r="L18" s="49">
        <f t="shared" si="6"/>
        <v>0</v>
      </c>
      <c r="M18" s="53">
        <f t="shared" si="1"/>
        <v>0</v>
      </c>
      <c r="N18" s="22"/>
      <c r="O18" s="22"/>
      <c r="P18" s="24"/>
      <c r="Q18" s="25" t="str">
        <f t="shared" si="7"/>
        <v/>
      </c>
      <c r="R18" s="22"/>
      <c r="S18" s="22"/>
      <c r="T18" s="49" t="str">
        <f t="shared" si="8"/>
        <v/>
      </c>
      <c r="U18" s="53" t="str">
        <f t="shared" si="4"/>
        <v/>
      </c>
      <c r="V18" s="54" t="str">
        <f t="shared" si="9"/>
        <v/>
      </c>
    </row>
    <row r="19" spans="2:22">
      <c r="B19" s="1">
        <v>2</v>
      </c>
      <c r="C19" s="29"/>
      <c r="E19" s="11">
        <v>11</v>
      </c>
      <c r="F19" s="22"/>
      <c r="G19" s="22"/>
      <c r="H19" s="22"/>
      <c r="I19" s="22"/>
      <c r="J19" s="22"/>
      <c r="K19" s="22"/>
      <c r="L19" s="49">
        <f t="shared" si="6"/>
        <v>0</v>
      </c>
      <c r="M19" s="53">
        <f t="shared" si="1"/>
        <v>0</v>
      </c>
      <c r="N19" s="22"/>
      <c r="O19" s="22"/>
      <c r="P19" s="24"/>
      <c r="Q19" s="25" t="str">
        <f t="shared" si="7"/>
        <v/>
      </c>
      <c r="R19" s="22"/>
      <c r="S19" s="22"/>
      <c r="T19" s="49" t="str">
        <f t="shared" si="8"/>
        <v/>
      </c>
      <c r="U19" s="53" t="str">
        <f t="shared" si="4"/>
        <v/>
      </c>
      <c r="V19" s="54" t="str">
        <f t="shared" si="9"/>
        <v/>
      </c>
    </row>
    <row r="20" spans="2:22" ht="18" thickBot="1">
      <c r="B20" s="5">
        <v>3</v>
      </c>
      <c r="C20" s="32"/>
      <c r="E20" s="11">
        <v>12</v>
      </c>
      <c r="F20" s="22"/>
      <c r="G20" s="22"/>
      <c r="H20" s="22"/>
      <c r="I20" s="22"/>
      <c r="J20" s="22"/>
      <c r="K20" s="22"/>
      <c r="L20" s="49">
        <f t="shared" si="6"/>
        <v>0</v>
      </c>
      <c r="M20" s="53">
        <f t="shared" si="1"/>
        <v>0</v>
      </c>
      <c r="N20" s="22"/>
      <c r="O20" s="22"/>
      <c r="P20" s="24"/>
      <c r="Q20" s="25" t="str">
        <f t="shared" si="7"/>
        <v/>
      </c>
      <c r="R20" s="22"/>
      <c r="S20" s="22"/>
      <c r="T20" s="49" t="str">
        <f t="shared" si="8"/>
        <v/>
      </c>
      <c r="U20" s="53" t="str">
        <f t="shared" si="4"/>
        <v/>
      </c>
      <c r="V20" s="54" t="str">
        <f t="shared" si="9"/>
        <v/>
      </c>
    </row>
    <row r="21" spans="2:22" ht="18" thickBot="1">
      <c r="B21" s="33" t="s">
        <v>14</v>
      </c>
      <c r="C21" s="34">
        <f>SUM(C9:C20)</f>
        <v>0</v>
      </c>
      <c r="E21" s="11">
        <v>13</v>
      </c>
      <c r="F21" s="22"/>
      <c r="G21" s="22"/>
      <c r="H21" s="22"/>
      <c r="I21" s="22"/>
      <c r="J21" s="22"/>
      <c r="K21" s="22"/>
      <c r="L21" s="49">
        <f t="shared" si="6"/>
        <v>0</v>
      </c>
      <c r="M21" s="53">
        <f t="shared" si="1"/>
        <v>0</v>
      </c>
      <c r="N21" s="22"/>
      <c r="O21" s="22"/>
      <c r="P21" s="24"/>
      <c r="Q21" s="25" t="str">
        <f t="shared" si="7"/>
        <v/>
      </c>
      <c r="R21" s="22"/>
      <c r="S21" s="22"/>
      <c r="T21" s="49" t="str">
        <f t="shared" si="8"/>
        <v/>
      </c>
      <c r="U21" s="53" t="str">
        <f t="shared" si="4"/>
        <v/>
      </c>
      <c r="V21" s="54" t="str">
        <f t="shared" si="9"/>
        <v/>
      </c>
    </row>
    <row r="22" spans="2:22">
      <c r="E22" s="11">
        <v>14</v>
      </c>
      <c r="F22" s="22"/>
      <c r="G22" s="22"/>
      <c r="H22" s="22"/>
      <c r="I22" s="22"/>
      <c r="J22" s="22"/>
      <c r="K22" s="22"/>
      <c r="L22" s="49">
        <f t="shared" si="6"/>
        <v>0</v>
      </c>
      <c r="M22" s="53">
        <f t="shared" si="1"/>
        <v>0</v>
      </c>
      <c r="N22" s="22"/>
      <c r="O22" s="22"/>
      <c r="P22" s="24"/>
      <c r="Q22" s="25" t="str">
        <f t="shared" si="7"/>
        <v/>
      </c>
      <c r="R22" s="22"/>
      <c r="S22" s="22"/>
      <c r="T22" s="49" t="str">
        <f t="shared" si="8"/>
        <v/>
      </c>
      <c r="U22" s="53" t="str">
        <f t="shared" si="4"/>
        <v/>
      </c>
      <c r="V22" s="54" t="str">
        <f t="shared" si="9"/>
        <v/>
      </c>
    </row>
    <row r="23" spans="2:22" ht="18" thickBot="1">
      <c r="E23" s="12">
        <v>15</v>
      </c>
      <c r="F23" s="22"/>
      <c r="G23" s="22"/>
      <c r="H23" s="22"/>
      <c r="I23" s="22"/>
      <c r="J23" s="22"/>
      <c r="K23" s="22"/>
      <c r="L23" s="49">
        <f t="shared" si="6"/>
        <v>0</v>
      </c>
      <c r="M23" s="53">
        <f t="shared" si="1"/>
        <v>0</v>
      </c>
      <c r="N23" s="22"/>
      <c r="O23" s="22"/>
      <c r="P23" s="24"/>
      <c r="Q23" s="25" t="str">
        <f t="shared" si="7"/>
        <v/>
      </c>
      <c r="R23" s="22"/>
      <c r="S23" s="22"/>
      <c r="T23" s="49" t="str">
        <f t="shared" si="8"/>
        <v/>
      </c>
      <c r="U23" s="53" t="str">
        <f t="shared" si="4"/>
        <v/>
      </c>
      <c r="V23" s="54" t="str">
        <f t="shared" si="9"/>
        <v/>
      </c>
    </row>
    <row r="24" spans="2:22" ht="18.3">
      <c r="T24" s="27"/>
      <c r="U24" s="27"/>
      <c r="V24" s="27"/>
    </row>
    <row r="25" spans="2:22" ht="18.600000000000001" thickBot="1">
      <c r="B25" s="36" t="s">
        <v>25</v>
      </c>
      <c r="T25" s="27"/>
      <c r="U25" s="27"/>
      <c r="V25" s="27"/>
    </row>
    <row r="26" spans="2:22" ht="18.899999999999999" thickTop="1" thickBot="1">
      <c r="B26" s="58" t="s">
        <v>43</v>
      </c>
      <c r="C26" s="59"/>
      <c r="D26" s="59"/>
      <c r="E26" s="59"/>
      <c r="F26" s="60"/>
      <c r="G26" s="55">
        <f>SUM(V9:V23)</f>
        <v>0</v>
      </c>
    </row>
    <row r="27" spans="2:22" ht="18.899999999999999" thickTop="1" thickBot="1">
      <c r="B27" s="58" t="s">
        <v>44</v>
      </c>
      <c r="C27" s="59"/>
      <c r="D27" s="59"/>
      <c r="E27" s="59"/>
      <c r="F27" s="59"/>
      <c r="G27" s="56">
        <f>G26*Z14</f>
        <v>0</v>
      </c>
    </row>
  </sheetData>
  <sheetProtection algorithmName="SHA-512" hashValue="PfLPs1vXZEZPTUmNFTSMkDrm86KanM6ikoPGnVOR5HemEsf2JQRr3LRcew76MCm48T1iPsa7okOe1p0VMBAnoQ==" saltValue="YY9/hCf8L8gRQQFUiKYj6g==" spinCount="100000" sheet="1" objects="1" scenarios="1"/>
  <mergeCells count="8">
    <mergeCell ref="B26:F26"/>
    <mergeCell ref="B27:F27"/>
    <mergeCell ref="H6:M6"/>
    <mergeCell ref="N6:U6"/>
    <mergeCell ref="V6:V7"/>
    <mergeCell ref="E6:E7"/>
    <mergeCell ref="F6:F7"/>
    <mergeCell ref="G6:G7"/>
  </mergeCells>
  <phoneticPr fontId="2"/>
  <dataValidations count="1">
    <dataValidation type="list" allowBlank="1" showInputMessage="1" showErrorMessage="1" sqref="P8:P23" xr:uid="{188132EC-B9FD-4B0A-B4ED-025B7BDF06F5}">
      <formula1>$Y$8:$Y$10</formula1>
    </dataValidation>
  </dataValidations>
  <pageMargins left="0.25" right="0.25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照明</vt:lpstr>
      <vt:lpstr>照明!Print_Area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tanch309</dc:creator>
  <cp:lastModifiedBy>Yuki Ochi</cp:lastModifiedBy>
  <cp:lastPrinted>2023-07-07T02:24:20Z</cp:lastPrinted>
  <dcterms:created xsi:type="dcterms:W3CDTF">2015-06-05T18:19:34Z</dcterms:created>
  <dcterms:modified xsi:type="dcterms:W3CDTF">2024-04-26T08:38:29Z</dcterms:modified>
</cp:coreProperties>
</file>