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共有ドライブ\E-konzal\001_生産\2024年度\240005_【間接補助】京都市脱炭素先行地域創出に関するコンソーシアム運営等事業(京都市)\2_E-konzal⇔申請者\1_交付要領・様式\3_CO2排出削減量計算書\"/>
    </mc:Choice>
  </mc:AlternateContent>
  <xr:revisionPtr revIDLastSave="0" documentId="13_ncr:1_{043D3DAC-5AB7-4B65-861C-4E82853FCB84}" xr6:coauthVersionLast="47" xr6:coauthVersionMax="47" xr10:uidLastSave="{00000000-0000-0000-0000-000000000000}"/>
  <bookViews>
    <workbookView xWindow="-96" yWindow="-96" windowWidth="23232" windowHeight="14592" xr2:uid="{00000000-000D-0000-FFFF-FFFF00000000}"/>
  </bookViews>
  <sheets>
    <sheet name="充放電設備" sheetId="6" r:id="rId1"/>
  </sheets>
  <definedNames>
    <definedName name="_xlnm.Print_Area" localSheetId="0">充放電設備!$A$1:$O$26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6" l="1"/>
  <c r="H21" i="6"/>
  <c r="H20" i="6"/>
  <c r="J20" i="6" s="1"/>
  <c r="K20" i="6" s="1"/>
  <c r="L20" i="6" s="1"/>
  <c r="M20" i="6" s="1"/>
  <c r="N20" i="6" s="1"/>
  <c r="H19" i="6"/>
  <c r="J19" i="6" s="1"/>
  <c r="K19" i="6" s="1"/>
  <c r="L19" i="6" s="1"/>
  <c r="M19" i="6" s="1"/>
  <c r="N19" i="6" s="1"/>
  <c r="H18" i="6"/>
  <c r="H17" i="6"/>
  <c r="H16" i="6"/>
  <c r="J16" i="6" s="1"/>
  <c r="K16" i="6" s="1"/>
  <c r="L16" i="6" s="1"/>
  <c r="M16" i="6" s="1"/>
  <c r="N16" i="6" s="1"/>
  <c r="H15" i="6"/>
  <c r="J15" i="6" s="1"/>
  <c r="K15" i="6" s="1"/>
  <c r="L15" i="6" s="1"/>
  <c r="M15" i="6" s="1"/>
  <c r="N15" i="6" s="1"/>
  <c r="H14" i="6"/>
  <c r="H13" i="6"/>
  <c r="H12" i="6"/>
  <c r="H11" i="6"/>
  <c r="H10" i="6"/>
  <c r="H9" i="6"/>
  <c r="H8" i="6"/>
  <c r="H7" i="6"/>
  <c r="H6" i="6"/>
  <c r="J10" i="6" l="1"/>
  <c r="K10" i="6" s="1"/>
  <c r="L10" i="6" s="1"/>
  <c r="M10" i="6" s="1"/>
  <c r="N10" i="6" s="1"/>
  <c r="J9" i="6"/>
  <c r="K9" i="6" s="1"/>
  <c r="L9" i="6" s="1"/>
  <c r="M9" i="6" s="1"/>
  <c r="N9" i="6" s="1"/>
  <c r="J14" i="6"/>
  <c r="K14" i="6" s="1"/>
  <c r="L14" i="6" s="1"/>
  <c r="M14" i="6" s="1"/>
  <c r="N14" i="6" s="1"/>
  <c r="J7" i="6"/>
  <c r="K7" i="6" s="1"/>
  <c r="L7" i="6" s="1"/>
  <c r="M7" i="6" s="1"/>
  <c r="N7" i="6" s="1"/>
  <c r="J12" i="6"/>
  <c r="K12" i="6" s="1"/>
  <c r="L12" i="6" s="1"/>
  <c r="M12" i="6" s="1"/>
  <c r="N12" i="6" s="1"/>
  <c r="J13" i="6"/>
  <c r="K13" i="6" s="1"/>
  <c r="L13" i="6" s="1"/>
  <c r="M13" i="6" s="1"/>
  <c r="N13" i="6" s="1"/>
  <c r="J17" i="6"/>
  <c r="K17" i="6" s="1"/>
  <c r="L17" i="6" s="1"/>
  <c r="M17" i="6" s="1"/>
  <c r="N17" i="6" s="1"/>
  <c r="J11" i="6"/>
  <c r="K11" i="6" s="1"/>
  <c r="L11" i="6" s="1"/>
  <c r="M11" i="6" s="1"/>
  <c r="N11" i="6" s="1"/>
  <c r="J21" i="6"/>
  <c r="K21" i="6" s="1"/>
  <c r="L21" i="6" s="1"/>
  <c r="M21" i="6" s="1"/>
  <c r="N21" i="6" s="1"/>
  <c r="J8" i="6"/>
  <c r="K8" i="6" s="1"/>
  <c r="L8" i="6" s="1"/>
  <c r="M8" i="6" s="1"/>
  <c r="N8" i="6" s="1"/>
  <c r="J18" i="6"/>
  <c r="K18" i="6" s="1"/>
  <c r="L18" i="6" s="1"/>
  <c r="M18" i="6" s="1"/>
  <c r="N18" i="6" s="1"/>
  <c r="J6" i="6"/>
  <c r="K6" i="6" s="1"/>
  <c r="L6" i="6" s="1"/>
  <c r="M6" i="6" s="1"/>
  <c r="N6" i="6" s="1"/>
  <c r="E24" i="6" l="1"/>
  <c r="E25" i="6" s="1"/>
</calcChain>
</file>

<file path=xl/sharedStrings.xml><?xml version="1.0" encoding="utf-8"?>
<sst xmlns="http://schemas.openxmlformats.org/spreadsheetml/2006/main" count="39" uniqueCount="39">
  <si>
    <t>NO.</t>
    <phoneticPr fontId="3"/>
  </si>
  <si>
    <t>事務所１</t>
    <rPh sb="0" eb="2">
      <t>ジム</t>
    </rPh>
    <rPh sb="2" eb="3">
      <t>ショ</t>
    </rPh>
    <phoneticPr fontId="2"/>
  </si>
  <si>
    <t>例</t>
    <rPh sb="0" eb="1">
      <t>レイ</t>
    </rPh>
    <phoneticPr fontId="2"/>
  </si>
  <si>
    <t>建物名</t>
    <rPh sb="0" eb="2">
      <t>タテモノ</t>
    </rPh>
    <rPh sb="2" eb="3">
      <t>メイ</t>
    </rPh>
    <phoneticPr fontId="3"/>
  </si>
  <si>
    <t>CO2排出係数[kg-CO2/kWh]</t>
    <rPh sb="3" eb="5">
      <t>ハイシュツ</t>
    </rPh>
    <rPh sb="5" eb="6">
      <t>ガカリ</t>
    </rPh>
    <phoneticPr fontId="3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</si>
  <si>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</si>
  <si>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定数</t>
    <rPh sb="0" eb="2">
      <t>テイスウ</t>
    </rPh>
    <phoneticPr fontId="2"/>
  </si>
  <si>
    <t>計算結果</t>
    <rPh sb="0" eb="4">
      <t>ケイサンケッカ</t>
    </rPh>
    <phoneticPr fontId="2"/>
  </si>
  <si>
    <t>法定耐用年数</t>
    <rPh sb="0" eb="6">
      <t>ホウテイタイヨウネンスウ</t>
    </rPh>
    <phoneticPr fontId="2"/>
  </si>
  <si>
    <t>出典</t>
    <rPh sb="0" eb="2">
      <t>シュッテン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</si>
  <si>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</si>
  <si>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</si>
  <si>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○○○株式会社</t>
    <rPh sb="3" eb="7">
      <t>カブシキガイシャ</t>
    </rPh>
    <phoneticPr fontId="2"/>
  </si>
  <si>
    <t>太陽光発電の設備利用率[%]</t>
    <rPh sb="0" eb="5">
      <t>タイヨウコウハツデン</t>
    </rPh>
    <rPh sb="6" eb="8">
      <t>セツビ</t>
    </rPh>
    <rPh sb="8" eb="11">
      <t>リヨウリツ</t>
    </rPh>
    <phoneticPr fontId="3"/>
  </si>
  <si>
    <t>太陽光発電の1日
あたり余剰電力量
[kWh/日]</t>
    <rPh sb="0" eb="3">
      <t>タイヨウコウ</t>
    </rPh>
    <rPh sb="3" eb="5">
      <t>ハツデン</t>
    </rPh>
    <rPh sb="7" eb="8">
      <t>ニチ</t>
    </rPh>
    <rPh sb="12" eb="14">
      <t>ヨジョウ</t>
    </rPh>
    <rPh sb="14" eb="16">
      <t>デンリョク</t>
    </rPh>
    <rPh sb="16" eb="17">
      <t>リョウ</t>
    </rPh>
    <rPh sb="23" eb="24">
      <t>ニチ</t>
    </rPh>
    <phoneticPr fontId="2"/>
  </si>
  <si>
    <t>太陽光発電の
1日あたり発電量
[kWh/日]</t>
    <rPh sb="0" eb="3">
      <t>タイヨウコウ</t>
    </rPh>
    <rPh sb="3" eb="5">
      <t>ハツデン</t>
    </rPh>
    <rPh sb="8" eb="9">
      <t>ニチ</t>
    </rPh>
    <rPh sb="12" eb="14">
      <t>ハツデン</t>
    </rPh>
    <rPh sb="14" eb="15">
      <t>リョウ</t>
    </rPh>
    <rPh sb="21" eb="22">
      <t>ニチ</t>
    </rPh>
    <phoneticPr fontId="2"/>
  </si>
  <si>
    <t>余剰電力の
1日当たり蓄電量
[kWh/日]</t>
    <rPh sb="0" eb="2">
      <t>ヨジョウ</t>
    </rPh>
    <rPh sb="2" eb="4">
      <t>デンリョク</t>
    </rPh>
    <rPh sb="7" eb="9">
      <t>ニチア</t>
    </rPh>
    <rPh sb="11" eb="13">
      <t>チクデン</t>
    </rPh>
    <rPh sb="13" eb="14">
      <t>リョウ</t>
    </rPh>
    <rPh sb="20" eb="21">
      <t>ニチ</t>
    </rPh>
    <phoneticPr fontId="2"/>
  </si>
  <si>
    <t>1日当たり
CO2排出削減量
[kg-CO2/日]</t>
    <rPh sb="1" eb="3">
      <t>ニチア</t>
    </rPh>
    <rPh sb="9" eb="11">
      <t>ハイシュツ</t>
    </rPh>
    <rPh sb="11" eb="13">
      <t>サクゲン</t>
    </rPh>
    <rPh sb="13" eb="14">
      <t>リョウ</t>
    </rPh>
    <rPh sb="23" eb="24">
      <t>ニチ</t>
    </rPh>
    <phoneticPr fontId="2"/>
  </si>
  <si>
    <t>設備メーカー</t>
    <rPh sb="0" eb="2">
      <t>セツビ</t>
    </rPh>
    <phoneticPr fontId="2"/>
  </si>
  <si>
    <t>型番</t>
    <phoneticPr fontId="2"/>
  </si>
  <si>
    <t>太陽光発電の
自家消費率
[%]</t>
    <rPh sb="0" eb="3">
      <t>タイヨウコウ</t>
    </rPh>
    <rPh sb="3" eb="5">
      <t>ハツデン</t>
    </rPh>
    <rPh sb="7" eb="12">
      <t>ジカショウヒリツ</t>
    </rPh>
    <phoneticPr fontId="2"/>
  </si>
  <si>
    <t>「自動車燃料消費量統計年報」における「１日１車当たり走行キロ」の「主にマイカー」の値を参考に設定</t>
    <rPh sb="33" eb="34">
      <t>オモ</t>
    </rPh>
    <rPh sb="41" eb="42">
      <t>アタイ</t>
    </rPh>
    <rPh sb="43" eb="45">
      <t>サンコウ</t>
    </rPh>
    <rPh sb="46" eb="48">
      <t>セッテイ</t>
    </rPh>
    <phoneticPr fontId="2"/>
  </si>
  <si>
    <t>電気自動車の電費[km/kWh]</t>
    <rPh sb="0" eb="2">
      <t>デンキ</t>
    </rPh>
    <rPh sb="2" eb="5">
      <t>ジドウシャ</t>
    </rPh>
    <rPh sb="6" eb="7">
      <t>デン</t>
    </rPh>
    <rPh sb="7" eb="8">
      <t>ヒ</t>
    </rPh>
    <phoneticPr fontId="2"/>
  </si>
  <si>
    <t>各自動車メーカーの電気自動車のカタログを参考に設定</t>
    <rPh sb="0" eb="1">
      <t>カク</t>
    </rPh>
    <rPh sb="1" eb="4">
      <t>ジドウシャ</t>
    </rPh>
    <rPh sb="9" eb="14">
      <t>デンキジドウシャ</t>
    </rPh>
    <rPh sb="20" eb="22">
      <t>サンコウ</t>
    </rPh>
    <rPh sb="23" eb="25">
      <t>セッテイ</t>
    </rPh>
    <phoneticPr fontId="2"/>
  </si>
  <si>
    <t>電気自動車の1日当たり走行距離[km/日]</t>
    <rPh sb="0" eb="2">
      <t>デンキ</t>
    </rPh>
    <rPh sb="2" eb="5">
      <t>ジドウシャ</t>
    </rPh>
    <rPh sb="7" eb="9">
      <t>ニチア</t>
    </rPh>
    <rPh sb="11" eb="13">
      <t>ソウコウ</t>
    </rPh>
    <rPh sb="13" eb="15">
      <t>キョリ</t>
    </rPh>
    <rPh sb="19" eb="20">
      <t>ニチ</t>
    </rPh>
    <phoneticPr fontId="2"/>
  </si>
  <si>
    <t>電気自動車の1日当たり電力消費量[kWh/日]</t>
    <rPh sb="0" eb="5">
      <t>デンキジドウシャ</t>
    </rPh>
    <rPh sb="7" eb="9">
      <t>ニチア</t>
    </rPh>
    <rPh sb="11" eb="16">
      <t>デンリョクショウヒリョウ</t>
    </rPh>
    <rPh sb="21" eb="22">
      <t>ニチ</t>
    </rPh>
    <phoneticPr fontId="2"/>
  </si>
  <si>
    <t>=電気自動車の1日当たり走行距離/電気自動車の電費</t>
    <phoneticPr fontId="2"/>
  </si>
  <si>
    <t>電気自動車の走行による余剰電力の
1日当たり消費量
[kWh/日]</t>
    <rPh sb="0" eb="5">
      <t>デンキジドウシャ</t>
    </rPh>
    <rPh sb="6" eb="8">
      <t>ソウコウ</t>
    </rPh>
    <rPh sb="11" eb="15">
      <t>ヨジョウデンリョク</t>
    </rPh>
    <rPh sb="18" eb="20">
      <t>ニチア</t>
    </rPh>
    <rPh sb="22" eb="25">
      <t>ショウヒリョウ</t>
    </rPh>
    <rPh sb="31" eb="32">
      <t>ニチ</t>
    </rPh>
    <phoneticPr fontId="2"/>
  </si>
  <si>
    <t>車載蓄電池
容量
[kWh]</t>
    <rPh sb="0" eb="2">
      <t>シャサイ</t>
    </rPh>
    <rPh sb="2" eb="5">
      <t>チクデンチ</t>
    </rPh>
    <rPh sb="6" eb="8">
      <t>ヨウリョウ</t>
    </rPh>
    <phoneticPr fontId="2"/>
  </si>
  <si>
    <t>充放電設備の耐用年数[年]</t>
    <rPh sb="0" eb="3">
      <t>ジュウホウデン</t>
    </rPh>
    <rPh sb="3" eb="5">
      <t>セツビ</t>
    </rPh>
    <rPh sb="6" eb="8">
      <t>タイヨウ</t>
    </rPh>
    <rPh sb="8" eb="10">
      <t>ネンスウ</t>
    </rPh>
    <rPh sb="9" eb="13">
      <t>タイヨウネンスウネン</t>
    </rPh>
    <phoneticPr fontId="3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</si>
  <si>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</si>
  <si>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ABCD-123</t>
    <phoneticPr fontId="2"/>
  </si>
  <si>
    <t>太陽光発電の
発電出力
[kW]</t>
    <rPh sb="0" eb="5">
      <t>タイヨウコ</t>
    </rPh>
    <rPh sb="7" eb="11">
      <t>ハツデンシュツリョク</t>
    </rPh>
    <phoneticPr fontId="2"/>
  </si>
  <si>
    <r>
      <t>充放電設備導入に係るCO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 Ver.1.1</t>
    </r>
    <rPh sb="0" eb="5">
      <t>ジュウホウデンセツビ</t>
    </rPh>
    <rPh sb="5" eb="7">
      <t>ドウニュウ</t>
    </rPh>
    <rPh sb="8" eb="9">
      <t>カカ</t>
    </rPh>
    <rPh sb="16" eb="18">
      <t>ハイシュツ</t>
    </rPh>
    <rPh sb="20" eb="21">
      <t>リョウ</t>
    </rPh>
    <phoneticPr fontId="2"/>
  </si>
  <si>
    <t>年間
CO2排出削減量
[t-CO2/日]</t>
    <rPh sb="0" eb="2">
      <t>ネンカン</t>
    </rPh>
    <rPh sb="6" eb="8">
      <t>ハイシュツ</t>
    </rPh>
    <rPh sb="8" eb="10">
      <t>サクゲン</t>
    </rPh>
    <rPh sb="10" eb="11">
      <t>リョウ</t>
    </rPh>
    <rPh sb="19" eb="20">
      <t>ニチ</t>
    </rPh>
    <phoneticPr fontId="2"/>
  </si>
  <si>
    <t>「令和６年度以降の調達価格等に関する意見」における住宅用太陽光発電の想定値</t>
    <rPh sb="25" eb="33">
      <t>ジュウタクヨウタイヨウコウハツデン</t>
    </rPh>
    <rPh sb="34" eb="37">
      <t>ソウテイチ</t>
    </rPh>
    <phoneticPr fontId="2"/>
  </si>
  <si>
    <t>温室効果ガス排出量算定・報告・公表制度の電気事業者別排出係数（令和6年度提出用）における代替値</t>
    <rPh sb="31" eb="33">
      <t>レイワ</t>
    </rPh>
    <rPh sb="34" eb="36">
      <t>ネンド</t>
    </rPh>
    <rPh sb="36" eb="39">
      <t>テイシュツヨウ</t>
    </rPh>
    <rPh sb="44" eb="47">
      <t>ダイタイチ</t>
    </rPh>
    <phoneticPr fontId="2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</si>
  <si>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</si>
  <si>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累積総O2排出削減量[t-CO2]</t>
    <rPh sb="0" eb="3">
      <t>ルイセキソウ</t>
    </rPh>
    <rPh sb="5" eb="7">
      <t>ハイシュツ</t>
    </rPh>
    <rPh sb="7" eb="9">
      <t>サクゲン</t>
    </rPh>
    <rPh sb="9" eb="10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</si>
</sst>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00;[Red]\-#,##0.000"/>
    <numFmt numFmtId="178" formatCode="#,##0.0;[Red]\-#,##0.0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8" fillId="4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11" fillId="0" borderId="7" xfId="0" applyFont="1" applyBorder="1" applyAlignment="1">
      <alignment vertical="center"/>
    </xf>
    <xf numFmtId="38" fontId="5" fillId="0" borderId="6" xfId="1" applyFont="1" applyFill="1" applyBorder="1" applyAlignment="1">
      <alignment horizontal="center" vertical="center" wrapText="1" shrinkToFit="1"/>
    </xf>
    <xf numFmtId="176" fontId="11" fillId="3" borderId="1" xfId="0" applyNumberFormat="1" applyFont="1" applyFill="1" applyBorder="1" applyAlignment="1">
      <alignment vertical="center" shrinkToFit="1"/>
    </xf>
    <xf numFmtId="177" fontId="11" fillId="3" borderId="1" xfId="1" applyNumberFormat="1" applyFont="1" applyFill="1" applyBorder="1" applyAlignment="1">
      <alignment vertical="center" shrinkToFit="1"/>
    </xf>
    <xf numFmtId="0" fontId="11" fillId="0" borderId="15" xfId="0" applyFont="1" applyBorder="1" applyAlignment="1">
      <alignment vertical="center"/>
    </xf>
    <xf numFmtId="38" fontId="11" fillId="3" borderId="13" xfId="1" applyFont="1" applyFill="1" applyBorder="1" applyAlignment="1">
      <alignment vertical="center" shrinkToFit="1"/>
    </xf>
    <xf numFmtId="178" fontId="8" fillId="4" borderId="4" xfId="1" applyNumberFormat="1" applyFont="1" applyFill="1" applyBorder="1" applyAlignment="1" applyProtection="1">
      <alignment vertical="center" shrinkToFit="1"/>
      <protection locked="0"/>
    </xf>
    <xf numFmtId="178" fontId="8" fillId="4" borderId="4" xfId="1" applyNumberFormat="1" applyFont="1" applyFill="1" applyBorder="1" applyAlignment="1">
      <alignment vertical="center" shrinkToFit="1"/>
    </xf>
    <xf numFmtId="178" fontId="5" fillId="2" borderId="2" xfId="1" applyNumberFormat="1" applyFont="1" applyFill="1" applyBorder="1" applyAlignment="1" applyProtection="1">
      <alignment vertical="center" shrinkToFit="1"/>
      <protection locked="0"/>
    </xf>
    <xf numFmtId="178" fontId="5" fillId="3" borderId="4" xfId="1" applyNumberFormat="1" applyFont="1" applyFill="1" applyBorder="1" applyAlignment="1">
      <alignment vertical="center" shrinkToFit="1"/>
    </xf>
    <xf numFmtId="178" fontId="5" fillId="3" borderId="11" xfId="1" applyNumberFormat="1" applyFont="1" applyFill="1" applyBorder="1" applyAlignment="1">
      <alignment vertical="center" shrinkToFit="1"/>
    </xf>
    <xf numFmtId="178" fontId="5" fillId="3" borderId="3" xfId="1" applyNumberFormat="1" applyFont="1" applyFill="1" applyBorder="1" applyAlignment="1">
      <alignment vertical="center" shrinkToFit="1"/>
    </xf>
    <xf numFmtId="9" fontId="8" fillId="4" borderId="4" xfId="3" applyFont="1" applyFill="1" applyBorder="1" applyAlignment="1" applyProtection="1">
      <alignment vertical="center" shrinkToFit="1"/>
    </xf>
    <xf numFmtId="38" fontId="11" fillId="3" borderId="13" xfId="1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vertical="center"/>
    </xf>
    <xf numFmtId="177" fontId="11" fillId="3" borderId="1" xfId="1" applyNumberFormat="1" applyFont="1" applyFill="1" applyBorder="1" applyAlignment="1">
      <alignment vertical="center"/>
    </xf>
    <xf numFmtId="178" fontId="11" fillId="3" borderId="1" xfId="1" applyNumberFormat="1" applyFont="1" applyFill="1" applyBorder="1" applyAlignment="1">
      <alignment vertical="center"/>
    </xf>
    <xf numFmtId="176" fontId="11" fillId="3" borderId="1" xfId="0" quotePrefix="1" applyNumberFormat="1" applyFont="1" applyFill="1" applyBorder="1" applyAlignment="1">
      <alignment vertical="center" shrinkToFit="1"/>
    </xf>
    <xf numFmtId="0" fontId="11" fillId="0" borderId="16" xfId="0" applyFont="1" applyBorder="1" applyAlignment="1">
      <alignment horizontal="center" vertical="center"/>
    </xf>
    <xf numFmtId="38" fontId="11" fillId="3" borderId="6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178" fontId="5" fillId="2" borderId="2" xfId="1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178" fontId="5" fillId="2" borderId="10" xfId="1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178" fontId="5" fillId="2" borderId="3" xfId="1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0" fontId="7" fillId="0" borderId="0" xfId="0" applyFont="1"/>
    <xf numFmtId="0" fontId="11" fillId="0" borderId="1" xfId="0" applyFont="1" applyBorder="1" applyAlignment="1">
      <alignment vertical="center"/>
    </xf>
    <xf numFmtId="40" fontId="8" fillId="4" borderId="4" xfId="1" applyNumberFormat="1" applyFont="1" applyFill="1" applyBorder="1" applyAlignment="1">
      <alignment vertical="center" shrinkToFit="1"/>
    </xf>
    <xf numFmtId="40" fontId="12" fillId="3" borderId="12" xfId="1" applyNumberFormat="1" applyFont="1" applyFill="1" applyBorder="1" applyAlignment="1">
      <alignment vertical="center"/>
    </xf>
    <xf numFmtId="40" fontId="14" fillId="3" borderId="14" xfId="1" applyNumberFormat="1" applyFont="1" applyFill="1" applyBorder="1" applyAlignment="1">
      <alignment vertical="center"/>
    </xf>
    <xf numFmtId="40" fontId="5" fillId="3" borderId="4" xfId="1" applyNumberFormat="1" applyFont="1" applyFill="1" applyBorder="1" applyAlignment="1">
      <alignment vertical="center" shrinkToFit="1"/>
    </xf>
    <xf numFmtId="40" fontId="5" fillId="3" borderId="11" xfId="1" applyNumberFormat="1" applyFont="1" applyFill="1" applyBorder="1" applyAlignment="1">
      <alignment vertical="center" shrinkToFit="1"/>
    </xf>
    <xf numFmtId="40" fontId="5" fillId="3" borderId="3" xfId="1" applyNumberFormat="1" applyFont="1" applyFill="1" applyBorder="1" applyAlignment="1">
      <alignment vertical="center" shrinkToFit="1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9" fontId="5" fillId="2" borderId="4" xfId="3" applyFont="1" applyFill="1" applyBorder="1" applyAlignment="1" applyProtection="1">
      <alignment vertical="center" shrinkToFit="1"/>
      <protection locked="0"/>
    </xf>
    <xf numFmtId="9" fontId="5" fillId="2" borderId="11" xfId="3" applyFont="1" applyFill="1" applyBorder="1" applyAlignment="1" applyProtection="1">
      <alignment vertical="center" shrinkToFit="1"/>
      <protection locked="0"/>
    </xf>
    <xf numFmtId="9" fontId="5" fillId="2" borderId="3" xfId="3" applyFont="1" applyFill="1" applyBorder="1" applyAlignment="1" applyProtection="1">
      <alignment vertical="center" shrinkToFit="1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S30"/>
  <sheetViews>
    <sheetView showGridLines="0" showZeros="0" tabSelected="1" view="pageBreakPreview" zoomScale="85" zoomScaleNormal="70" zoomScaleSheetLayoutView="85" workbookViewId="0"/>
  </sheetViews>
  <sheetFormatPr defaultRowHeight="17.7"/>
  <cols>
    <col min="1" max="1" width="3.140625" style="33" customWidth="1"/>
    <col min="2" max="2" width="5.85546875" style="33" customWidth="1"/>
    <col min="3" max="3" width="15.234375" style="33" customWidth="1"/>
    <col min="4" max="5" width="18.1875" style="33" customWidth="1"/>
    <col min="6" max="7" width="11.90234375" style="33" customWidth="1"/>
    <col min="8" max="8" width="15.234375" style="33" customWidth="1"/>
    <col min="9" max="9" width="11.90234375" style="33" customWidth="1"/>
    <col min="10" max="14" width="15.234375" style="33" customWidth="1"/>
    <col min="15" max="15" width="3.09375" style="33" customWidth="1"/>
    <col min="16" max="16" width="7" style="33" customWidth="1"/>
    <col min="17" max="17" width="36.47265625" style="33" hidden="1" customWidth="1"/>
    <col min="18" max="18" width="8.140625" style="33" hidden="1" customWidth="1"/>
    <col min="19" max="19" width="63.6171875" style="33" hidden="1" customWidth="1"/>
    <col min="20" max="26" width="7" style="33" customWidth="1"/>
    <col min="27" max="16384" width="8.76171875" style="33"/>
  </cols>
  <sheetData>
    <row r="1" spans="1:19" ht="29.7">
      <c r="A1" s="8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ht="18.3">
      <c r="B2" s="34" t="s">
        <v>5</v>
      </c>
    </row>
    <row r="3" spans="1:19" ht="21.3">
      <c r="B3" s="34" t="s">
        <v>30</v>
      </c>
    </row>
    <row r="4" spans="1:19" ht="18" thickBot="1"/>
    <row r="5" spans="1:19" ht="57.9" thickBot="1">
      <c r="B5" s="7" t="s">
        <v>0</v>
      </c>
      <c r="C5" s="7" t="s">
        <v>3</v>
      </c>
      <c r="D5" s="7" t="s">
        <v>18</v>
      </c>
      <c r="E5" s="14" t="s">
        <v>19</v>
      </c>
      <c r="F5" s="14" t="s">
        <v>28</v>
      </c>
      <c r="G5" s="14" t="s">
        <v>32</v>
      </c>
      <c r="H5" s="14" t="s">
        <v>15</v>
      </c>
      <c r="I5" s="14" t="s">
        <v>20</v>
      </c>
      <c r="J5" s="14" t="s">
        <v>14</v>
      </c>
      <c r="K5" s="14" t="s">
        <v>16</v>
      </c>
      <c r="L5" s="14" t="s">
        <v>27</v>
      </c>
      <c r="M5" s="14" t="s">
        <v>17</v>
      </c>
      <c r="N5" s="14" t="s">
        <v>34</v>
      </c>
      <c r="Q5" s="42" t="s">
        <v>6</v>
      </c>
    </row>
    <row r="6" spans="1:19" ht="18.3" thickTop="1" thickBot="1">
      <c r="B6" s="4" t="s">
        <v>2</v>
      </c>
      <c r="C6" s="9" t="s">
        <v>1</v>
      </c>
      <c r="D6" s="9" t="s">
        <v>12</v>
      </c>
      <c r="E6" s="9" t="s">
        <v>31</v>
      </c>
      <c r="F6" s="19">
        <v>40</v>
      </c>
      <c r="G6" s="19">
        <v>5</v>
      </c>
      <c r="H6" s="20">
        <f t="shared" ref="H6:H21" si="0">IFERROR(G6*$R$8*24,"")</f>
        <v>16.440000000000001</v>
      </c>
      <c r="I6" s="25">
        <v>0.3</v>
      </c>
      <c r="J6" s="20">
        <f>IFERROR(H6*(1-I6),"")</f>
        <v>11.508000000000001</v>
      </c>
      <c r="K6" s="20">
        <f t="shared" ref="K6:K21" si="1">IF(AND(F6&gt;0,J6&gt;0)=TRUE,MIN(F6,J6),"")</f>
        <v>11.508000000000001</v>
      </c>
      <c r="L6" s="20">
        <f t="shared" ref="L6:L21" si="2">IF(K6="","",MIN(K6,$R$11))</f>
        <v>2.25</v>
      </c>
      <c r="M6" s="20">
        <f t="shared" ref="M6:M21" si="3">IFERROR(L6*$R$12,"")</f>
        <v>0.96524999999999994</v>
      </c>
      <c r="N6" s="44">
        <f>IFERROR(M6*365/10^3,"")</f>
        <v>0.35231624999999994</v>
      </c>
      <c r="Q6" s="31" t="s">
        <v>10</v>
      </c>
      <c r="R6" s="32" t="s">
        <v>11</v>
      </c>
      <c r="S6" s="32" t="s">
        <v>9</v>
      </c>
    </row>
    <row r="7" spans="1:19" ht="18.3" thickTop="1" thickBot="1">
      <c r="B7" s="1">
        <v>1</v>
      </c>
      <c r="C7" s="10"/>
      <c r="D7" s="10"/>
      <c r="E7" s="10"/>
      <c r="F7" s="21"/>
      <c r="G7" s="21"/>
      <c r="H7" s="22">
        <f t="shared" si="0"/>
        <v>0</v>
      </c>
      <c r="I7" s="53"/>
      <c r="J7" s="22">
        <f t="shared" ref="J7:J21" si="4">IFERROR(H7*(1-I7),"")</f>
        <v>0</v>
      </c>
      <c r="K7" s="22" t="str">
        <f t="shared" si="1"/>
        <v/>
      </c>
      <c r="L7" s="22" t="str">
        <f t="shared" si="2"/>
        <v/>
      </c>
      <c r="M7" s="22" t="str">
        <f t="shared" si="3"/>
        <v/>
      </c>
      <c r="N7" s="47" t="str">
        <f t="shared" ref="N7:N21" si="5">IFERROR(M7*365/10^3,"")</f>
        <v/>
      </c>
      <c r="Q7" s="17" t="s">
        <v>29</v>
      </c>
      <c r="R7" s="26">
        <v>6</v>
      </c>
      <c r="S7" s="18" t="s">
        <v>8</v>
      </c>
    </row>
    <row r="8" spans="1:19" ht="18" thickBot="1">
      <c r="B8" s="5">
        <v>2</v>
      </c>
      <c r="C8" s="10"/>
      <c r="D8" s="10"/>
      <c r="E8" s="10"/>
      <c r="F8" s="21"/>
      <c r="G8" s="21"/>
      <c r="H8" s="22">
        <f t="shared" si="0"/>
        <v>0</v>
      </c>
      <c r="I8" s="53"/>
      <c r="J8" s="22">
        <f t="shared" si="4"/>
        <v>0</v>
      </c>
      <c r="K8" s="22" t="str">
        <f t="shared" si="1"/>
        <v/>
      </c>
      <c r="L8" s="22" t="str">
        <f t="shared" si="2"/>
        <v/>
      </c>
      <c r="M8" s="22" t="str">
        <f t="shared" si="3"/>
        <v/>
      </c>
      <c r="N8" s="47" t="str">
        <f t="shared" si="5"/>
        <v/>
      </c>
      <c r="Q8" s="43" t="s">
        <v>13</v>
      </c>
      <c r="R8" s="27">
        <v>0.13700000000000001</v>
      </c>
      <c r="S8" s="15" t="s">
        <v>35</v>
      </c>
    </row>
    <row r="9" spans="1:19" ht="18" thickBot="1">
      <c r="B9" s="5">
        <v>3</v>
      </c>
      <c r="C9" s="10"/>
      <c r="D9" s="10"/>
      <c r="E9" s="10"/>
      <c r="F9" s="21"/>
      <c r="G9" s="21"/>
      <c r="H9" s="22">
        <f t="shared" si="0"/>
        <v>0</v>
      </c>
      <c r="I9" s="53"/>
      <c r="J9" s="22">
        <f t="shared" si="4"/>
        <v>0</v>
      </c>
      <c r="K9" s="22" t="str">
        <f t="shared" si="1"/>
        <v/>
      </c>
      <c r="L9" s="22" t="str">
        <f t="shared" si="2"/>
        <v/>
      </c>
      <c r="M9" s="22" t="str">
        <f t="shared" si="3"/>
        <v/>
      </c>
      <c r="N9" s="47" t="str">
        <f t="shared" si="5"/>
        <v/>
      </c>
      <c r="Q9" s="13" t="s">
        <v>24</v>
      </c>
      <c r="R9" s="29">
        <v>18</v>
      </c>
      <c r="S9" s="15" t="s">
        <v>21</v>
      </c>
    </row>
    <row r="10" spans="1:19" ht="18" thickBot="1">
      <c r="B10" s="5">
        <v>4</v>
      </c>
      <c r="C10" s="10"/>
      <c r="D10" s="10"/>
      <c r="E10" s="10"/>
      <c r="F10" s="21"/>
      <c r="G10" s="21"/>
      <c r="H10" s="22">
        <f t="shared" si="0"/>
        <v>0</v>
      </c>
      <c r="I10" s="53"/>
      <c r="J10" s="22">
        <f t="shared" si="4"/>
        <v>0</v>
      </c>
      <c r="K10" s="22" t="str">
        <f t="shared" si="1"/>
        <v/>
      </c>
      <c r="L10" s="22" t="str">
        <f t="shared" si="2"/>
        <v/>
      </c>
      <c r="M10" s="22" t="str">
        <f t="shared" si="3"/>
        <v/>
      </c>
      <c r="N10" s="47" t="str">
        <f t="shared" si="5"/>
        <v/>
      </c>
      <c r="Q10" s="13" t="s">
        <v>22</v>
      </c>
      <c r="R10" s="29">
        <v>8</v>
      </c>
      <c r="S10" s="15" t="s">
        <v>23</v>
      </c>
    </row>
    <row r="11" spans="1:19" ht="18" thickBot="1">
      <c r="B11" s="5">
        <v>5</v>
      </c>
      <c r="C11" s="10"/>
      <c r="D11" s="35"/>
      <c r="E11" s="35"/>
      <c r="F11" s="36"/>
      <c r="G11" s="36"/>
      <c r="H11" s="22">
        <f t="shared" si="0"/>
        <v>0</v>
      </c>
      <c r="I11" s="53"/>
      <c r="J11" s="22">
        <f t="shared" si="4"/>
        <v>0</v>
      </c>
      <c r="K11" s="22" t="str">
        <f t="shared" si="1"/>
        <v/>
      </c>
      <c r="L11" s="22" t="str">
        <f t="shared" si="2"/>
        <v/>
      </c>
      <c r="M11" s="22" t="str">
        <f t="shared" si="3"/>
        <v/>
      </c>
      <c r="N11" s="47" t="str">
        <f t="shared" si="5"/>
        <v/>
      </c>
      <c r="Q11" s="13" t="s">
        <v>25</v>
      </c>
      <c r="R11" s="29">
        <f>R9/R10</f>
        <v>2.25</v>
      </c>
      <c r="S11" s="30" t="s">
        <v>26</v>
      </c>
    </row>
    <row r="12" spans="1:19" ht="18" thickBot="1">
      <c r="B12" s="5">
        <v>6</v>
      </c>
      <c r="C12" s="10"/>
      <c r="D12" s="35"/>
      <c r="E12" s="35"/>
      <c r="F12" s="36"/>
      <c r="G12" s="36"/>
      <c r="H12" s="22">
        <f t="shared" si="0"/>
        <v>0</v>
      </c>
      <c r="I12" s="53"/>
      <c r="J12" s="22">
        <f t="shared" si="4"/>
        <v>0</v>
      </c>
      <c r="K12" s="22" t="str">
        <f t="shared" si="1"/>
        <v/>
      </c>
      <c r="L12" s="22" t="str">
        <f t="shared" si="2"/>
        <v/>
      </c>
      <c r="M12" s="22" t="str">
        <f t="shared" si="3"/>
        <v/>
      </c>
      <c r="N12" s="47" t="str">
        <f t="shared" si="5"/>
        <v/>
      </c>
      <c r="Q12" s="13" t="s">
        <v>4</v>
      </c>
      <c r="R12" s="28">
        <v>0.42899999999999999</v>
      </c>
      <c r="S12" s="16" t="s">
        <v>36</v>
      </c>
    </row>
    <row r="13" spans="1:19">
      <c r="B13" s="5">
        <v>7</v>
      </c>
      <c r="C13" s="10"/>
      <c r="D13" s="35"/>
      <c r="E13" s="35"/>
      <c r="F13" s="36"/>
      <c r="G13" s="36"/>
      <c r="H13" s="22">
        <f t="shared" si="0"/>
        <v>0</v>
      </c>
      <c r="I13" s="53"/>
      <c r="J13" s="22">
        <f t="shared" si="4"/>
        <v>0</v>
      </c>
      <c r="K13" s="22" t="str">
        <f t="shared" si="1"/>
        <v/>
      </c>
      <c r="L13" s="22" t="str">
        <f t="shared" si="2"/>
        <v/>
      </c>
      <c r="M13" s="22" t="str">
        <f t="shared" si="3"/>
        <v/>
      </c>
      <c r="N13" s="47" t="str">
        <f t="shared" si="5"/>
        <v/>
      </c>
    </row>
    <row r="14" spans="1:19">
      <c r="B14" s="5">
        <v>8</v>
      </c>
      <c r="C14" s="10"/>
      <c r="D14" s="35"/>
      <c r="E14" s="35"/>
      <c r="F14" s="36"/>
      <c r="G14" s="36"/>
      <c r="H14" s="22">
        <f t="shared" si="0"/>
        <v>0</v>
      </c>
      <c r="I14" s="53"/>
      <c r="J14" s="22">
        <f t="shared" si="4"/>
        <v>0</v>
      </c>
      <c r="K14" s="22" t="str">
        <f t="shared" si="1"/>
        <v/>
      </c>
      <c r="L14" s="22" t="str">
        <f t="shared" si="2"/>
        <v/>
      </c>
      <c r="M14" s="22" t="str">
        <f t="shared" si="3"/>
        <v/>
      </c>
      <c r="N14" s="47" t="str">
        <f t="shared" si="5"/>
        <v/>
      </c>
    </row>
    <row r="15" spans="1:19">
      <c r="B15" s="5">
        <v>9</v>
      </c>
      <c r="C15" s="10"/>
      <c r="D15" s="35"/>
      <c r="E15" s="35"/>
      <c r="F15" s="36"/>
      <c r="G15" s="36"/>
      <c r="H15" s="22">
        <f t="shared" si="0"/>
        <v>0</v>
      </c>
      <c r="I15" s="53"/>
      <c r="J15" s="22">
        <f t="shared" si="4"/>
        <v>0</v>
      </c>
      <c r="K15" s="22" t="str">
        <f t="shared" si="1"/>
        <v/>
      </c>
      <c r="L15" s="22" t="str">
        <f t="shared" si="2"/>
        <v/>
      </c>
      <c r="M15" s="22" t="str">
        <f t="shared" si="3"/>
        <v/>
      </c>
      <c r="N15" s="47" t="str">
        <f t="shared" si="5"/>
        <v/>
      </c>
    </row>
    <row r="16" spans="1:19">
      <c r="B16" s="5">
        <v>10</v>
      </c>
      <c r="C16" s="10"/>
      <c r="D16" s="35"/>
      <c r="E16" s="35"/>
      <c r="F16" s="36"/>
      <c r="G16" s="36"/>
      <c r="H16" s="22">
        <f t="shared" si="0"/>
        <v>0</v>
      </c>
      <c r="I16" s="53"/>
      <c r="J16" s="22">
        <f t="shared" si="4"/>
        <v>0</v>
      </c>
      <c r="K16" s="22" t="str">
        <f t="shared" si="1"/>
        <v/>
      </c>
      <c r="L16" s="22" t="str">
        <f t="shared" si="2"/>
        <v/>
      </c>
      <c r="M16" s="22" t="str">
        <f t="shared" si="3"/>
        <v/>
      </c>
      <c r="N16" s="47" t="str">
        <f t="shared" si="5"/>
        <v/>
      </c>
    </row>
    <row r="17" spans="2:18">
      <c r="B17" s="5">
        <v>11</v>
      </c>
      <c r="C17" s="10"/>
      <c r="D17" s="35"/>
      <c r="E17" s="35"/>
      <c r="F17" s="36"/>
      <c r="G17" s="36"/>
      <c r="H17" s="22">
        <f t="shared" si="0"/>
        <v>0</v>
      </c>
      <c r="I17" s="53"/>
      <c r="J17" s="22">
        <f t="shared" si="4"/>
        <v>0</v>
      </c>
      <c r="K17" s="22" t="str">
        <f t="shared" si="1"/>
        <v/>
      </c>
      <c r="L17" s="22" t="str">
        <f t="shared" si="2"/>
        <v/>
      </c>
      <c r="M17" s="22" t="str">
        <f t="shared" si="3"/>
        <v/>
      </c>
      <c r="N17" s="47" t="str">
        <f t="shared" si="5"/>
        <v/>
      </c>
    </row>
    <row r="18" spans="2:18">
      <c r="B18" s="5">
        <v>12</v>
      </c>
      <c r="C18" s="10"/>
      <c r="D18" s="35"/>
      <c r="E18" s="35"/>
      <c r="F18" s="36"/>
      <c r="G18" s="36"/>
      <c r="H18" s="22">
        <f t="shared" si="0"/>
        <v>0</v>
      </c>
      <c r="I18" s="53"/>
      <c r="J18" s="22">
        <f t="shared" si="4"/>
        <v>0</v>
      </c>
      <c r="K18" s="22" t="str">
        <f t="shared" si="1"/>
        <v/>
      </c>
      <c r="L18" s="22" t="str">
        <f t="shared" si="2"/>
        <v/>
      </c>
      <c r="M18" s="22" t="str">
        <f t="shared" si="3"/>
        <v/>
      </c>
      <c r="N18" s="47" t="str">
        <f t="shared" si="5"/>
        <v/>
      </c>
    </row>
    <row r="19" spans="2:18">
      <c r="B19" s="5">
        <v>13</v>
      </c>
      <c r="C19" s="10"/>
      <c r="D19" s="35"/>
      <c r="E19" s="35"/>
      <c r="F19" s="36"/>
      <c r="G19" s="36"/>
      <c r="H19" s="22">
        <f t="shared" si="0"/>
        <v>0</v>
      </c>
      <c r="I19" s="53"/>
      <c r="J19" s="22">
        <f t="shared" si="4"/>
        <v>0</v>
      </c>
      <c r="K19" s="22" t="str">
        <f t="shared" si="1"/>
        <v/>
      </c>
      <c r="L19" s="22" t="str">
        <f t="shared" si="2"/>
        <v/>
      </c>
      <c r="M19" s="22" t="str">
        <f t="shared" si="3"/>
        <v/>
      </c>
      <c r="N19" s="47" t="str">
        <f t="shared" si="5"/>
        <v/>
      </c>
    </row>
    <row r="20" spans="2:18">
      <c r="B20" s="5">
        <v>14</v>
      </c>
      <c r="C20" s="11"/>
      <c r="D20" s="37"/>
      <c r="E20" s="37"/>
      <c r="F20" s="38"/>
      <c r="G20" s="38"/>
      <c r="H20" s="23">
        <f t="shared" si="0"/>
        <v>0</v>
      </c>
      <c r="I20" s="54"/>
      <c r="J20" s="23">
        <f t="shared" si="4"/>
        <v>0</v>
      </c>
      <c r="K20" s="23" t="str">
        <f t="shared" si="1"/>
        <v/>
      </c>
      <c r="L20" s="23" t="str">
        <f t="shared" si="2"/>
        <v/>
      </c>
      <c r="M20" s="23" t="str">
        <f t="shared" si="3"/>
        <v/>
      </c>
      <c r="N20" s="48" t="str">
        <f t="shared" si="5"/>
        <v/>
      </c>
    </row>
    <row r="21" spans="2:18" ht="18" thickBot="1">
      <c r="B21" s="6">
        <v>15</v>
      </c>
      <c r="C21" s="12"/>
      <c r="D21" s="39"/>
      <c r="E21" s="39"/>
      <c r="F21" s="40"/>
      <c r="G21" s="40"/>
      <c r="H21" s="24">
        <f t="shared" si="0"/>
        <v>0</v>
      </c>
      <c r="I21" s="55"/>
      <c r="J21" s="24">
        <f t="shared" si="4"/>
        <v>0</v>
      </c>
      <c r="K21" s="24" t="str">
        <f t="shared" si="1"/>
        <v/>
      </c>
      <c r="L21" s="24" t="str">
        <f t="shared" si="2"/>
        <v/>
      </c>
      <c r="M21" s="24" t="str">
        <f t="shared" si="3"/>
        <v/>
      </c>
      <c r="N21" s="49" t="str">
        <f t="shared" si="5"/>
        <v/>
      </c>
    </row>
    <row r="23" spans="2:18" ht="18.600000000000001" thickBot="1">
      <c r="B23" s="41" t="s">
        <v>7</v>
      </c>
    </row>
    <row r="24" spans="2:18" ht="18.899999999999999" thickTop="1" thickBot="1">
      <c r="B24" s="50" t="s">
        <v>37</v>
      </c>
      <c r="C24" s="51"/>
      <c r="D24" s="51"/>
      <c r="E24" s="45">
        <f>SUM(N7:N21)</f>
        <v>0</v>
      </c>
    </row>
    <row r="25" spans="2:18" ht="18" thickBot="1">
      <c r="B25" s="50" t="s">
        <v>38</v>
      </c>
      <c r="C25" s="51"/>
      <c r="D25" s="52"/>
      <c r="E25" s="46">
        <f>E24*$R$7</f>
        <v>0</v>
      </c>
    </row>
    <row r="28" spans="2:18" ht="18" customHeight="1"/>
    <row r="30" spans="2:18">
      <c r="R30" s="2"/>
    </row>
  </sheetData>
  <sheetProtection algorithmName="SHA-512" hashValue="hCtztdjNUgc/mjVMrIDQyy6o57K/hWSB7SqW9S8pK55v6WpxbwbfWf/NjEx2DhatAd3H0Y2NtnQ5kDjlKpE8hg==" saltValue="MIS9OMJUbSJ8jR7JpHdMaA==" spinCount="100000" sheet="1" objects="1" scenarios="1"/>
  <mergeCells count="2">
    <mergeCell ref="B24:D24"/>
    <mergeCell ref="B25:D25"/>
  </mergeCells>
  <phoneticPr fontId="2"/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充放電設備</vt:lpstr>
      <vt:lpstr>充放電設備!Print_Area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Yuki Ochi</cp:lastModifiedBy>
  <cp:lastPrinted>2023-08-08T07:04:07Z</cp:lastPrinted>
  <dcterms:created xsi:type="dcterms:W3CDTF">2015-06-05T18:19:34Z</dcterms:created>
  <dcterms:modified xsi:type="dcterms:W3CDTF">2024-04-30T07:22:17Z</dcterms:modified>
</cp:coreProperties>
</file>